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20_市民生活部\50_戸籍住民課\02 住基G\19　窓口委託契約関係\R07年度_プロポーザル\03仕様書\"/>
    </mc:Choice>
  </mc:AlternateContent>
  <xr:revisionPtr revIDLastSave="0" documentId="13_ncr:1_{F9818053-C409-467A-9B1A-3920344CE50E}" xr6:coauthVersionLast="47" xr6:coauthVersionMax="47" xr10:uidLastSave="{00000000-0000-0000-0000-000000000000}"/>
  <bookViews>
    <workbookView xWindow="-120" yWindow="-120" windowWidth="20730" windowHeight="11040" xr2:uid="{4EE66545-407F-4D23-951B-9E25B40897F8}"/>
  </bookViews>
  <sheets>
    <sheet name="表紙" sheetId="15" r:id="rId1"/>
    <sheet name="令和6年度月別取扱件数（届出）" sheetId="12" r:id="rId2"/>
    <sheet name="令和7年度月別取扱件数（届出）" sheetId="7" r:id="rId3"/>
    <sheet name="令和６年度月別取扱件数（証明書）" sheetId="13" r:id="rId4"/>
    <sheet name="令和7年度窓口取扱件数表" sheetId="10" r:id="rId5"/>
    <sheet name="令和６年度　郵送有料申請件数" sheetId="14" r:id="rId6"/>
    <sheet name="令和7年度　郵送有料申請件数" sheetId="11" r:id="rId7"/>
    <sheet name="令和６年度　日曜市役所受付件数" sheetId="2" r:id="rId8"/>
    <sheet name="令和７年度　日曜市役所受付件数" sheetId="1" r:id="rId9"/>
    <sheet name="令和６、7年度　マイナンバーカード交付等件数一覧" sheetId="3" r:id="rId10"/>
  </sheets>
  <definedNames>
    <definedName name="_xlnm.Print_Area" localSheetId="0">表紙!$A$1:$I$12</definedName>
    <definedName name="_xlnm.Print_Area" localSheetId="9">'令和６、7年度　マイナンバーカード交付等件数一覧'!$A$1:$J$16</definedName>
    <definedName name="_xlnm.Print_Area" localSheetId="7">'令和６年度　日曜市役所受付件数'!$A$1:$P$26</definedName>
    <definedName name="_xlnm.Print_Area" localSheetId="5">'令和６年度　郵送有料申請件数'!$A$1:$AA$27</definedName>
    <definedName name="_xlnm.Print_Area" localSheetId="3">'令和６年度月別取扱件数（証明書）'!$A$1:$AB$35</definedName>
    <definedName name="_xlnm.Print_Area" localSheetId="1">'令和6年度月別取扱件数（届出）'!$A$2:$O$28</definedName>
    <definedName name="_xlnm.Print_Area" localSheetId="8">'令和７年度　日曜市役所受付件数'!$A$1:$P$26</definedName>
    <definedName name="_xlnm.Print_Area" localSheetId="6">'令和7年度　郵送有料申請件数'!$A$1:$AA$27</definedName>
    <definedName name="_xlnm.Print_Area" localSheetId="2">'令和7年度月別取扱件数（届出）'!$A$2:$O$28</definedName>
    <definedName name="_xlnm.Print_Area" localSheetId="4">令和7年度窓口取扱件数表!$A$2:$AB$36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" i="7" l="1"/>
  <c r="O24" i="2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4" i="1"/>
  <c r="B26" i="11"/>
  <c r="I5" i="3"/>
  <c r="I4" i="3"/>
  <c r="I6" i="3"/>
  <c r="I7" i="3" s="1"/>
  <c r="I8" i="3" s="1"/>
  <c r="I9" i="3" s="1"/>
  <c r="I10" i="3" s="1"/>
  <c r="I11" i="3" s="1"/>
  <c r="I12" i="3" s="1"/>
  <c r="E34" i="10" l="1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D34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D21" i="10"/>
  <c r="C15" i="3" l="1"/>
  <c r="C14" i="3"/>
  <c r="C13" i="3"/>
  <c r="C12" i="3"/>
  <c r="C11" i="3"/>
  <c r="C10" i="3"/>
  <c r="C9" i="3"/>
  <c r="C8" i="3"/>
  <c r="C7" i="3"/>
  <c r="C6" i="3"/>
  <c r="C5" i="3"/>
  <c r="C4" i="3"/>
  <c r="Z4" i="11" l="1" a="1"/>
  <c r="Z4" i="11" s="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B11" i="11"/>
  <c r="C16" i="11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B16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R27" i="14" s="1"/>
  <c r="S26" i="14"/>
  <c r="T26" i="14"/>
  <c r="U26" i="14"/>
  <c r="V26" i="14"/>
  <c r="W26" i="14"/>
  <c r="X26" i="14"/>
  <c r="Y26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B16" i="14"/>
  <c r="C11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B11" i="14"/>
  <c r="V27" i="14" l="1"/>
  <c r="C27" i="14"/>
  <c r="U27" i="14"/>
  <c r="S27" i="14"/>
  <c r="S27" i="11"/>
  <c r="Q27" i="11"/>
  <c r="O27" i="11"/>
  <c r="M27" i="11"/>
  <c r="K27" i="11"/>
  <c r="I27" i="11"/>
  <c r="G27" i="11"/>
  <c r="E27" i="11"/>
  <c r="C27" i="11"/>
  <c r="R27" i="11"/>
  <c r="P27" i="11"/>
  <c r="N27" i="11"/>
  <c r="L27" i="11"/>
  <c r="J27" i="11"/>
  <c r="H27" i="11"/>
  <c r="F27" i="11"/>
  <c r="D27" i="11"/>
  <c r="B27" i="11"/>
  <c r="X27" i="14"/>
  <c r="W27" i="14"/>
  <c r="T27" i="14"/>
  <c r="Y27" i="14"/>
  <c r="AB14" i="10" l="1"/>
  <c r="AB15" i="10"/>
  <c r="AB16" i="10"/>
  <c r="AB17" i="10"/>
  <c r="AB18" i="10"/>
  <c r="AB19" i="10"/>
  <c r="AB20" i="10"/>
  <c r="D26" i="2"/>
  <c r="E26" i="2"/>
  <c r="F26" i="2"/>
  <c r="G26" i="2"/>
  <c r="H26" i="2"/>
  <c r="I26" i="2"/>
  <c r="J26" i="2"/>
  <c r="K26" i="2"/>
  <c r="L26" i="2"/>
  <c r="M26" i="2"/>
  <c r="N26" i="2"/>
  <c r="C26" i="2"/>
  <c r="D24" i="2"/>
  <c r="E24" i="2"/>
  <c r="F24" i="2"/>
  <c r="G24" i="2"/>
  <c r="H24" i="2"/>
  <c r="I24" i="2"/>
  <c r="J24" i="2"/>
  <c r="K24" i="2"/>
  <c r="L24" i="2"/>
  <c r="M24" i="2"/>
  <c r="N24" i="2"/>
  <c r="C24" i="2"/>
  <c r="D22" i="2"/>
  <c r="E22" i="2"/>
  <c r="F22" i="2"/>
  <c r="G22" i="2"/>
  <c r="H22" i="2"/>
  <c r="I22" i="2"/>
  <c r="J22" i="2"/>
  <c r="K22" i="2"/>
  <c r="L22" i="2"/>
  <c r="M22" i="2"/>
  <c r="N22" i="2"/>
  <c r="C22" i="2"/>
  <c r="D17" i="2"/>
  <c r="E17" i="2"/>
  <c r="F17" i="2"/>
  <c r="G17" i="2"/>
  <c r="H17" i="2"/>
  <c r="I17" i="2"/>
  <c r="J17" i="2"/>
  <c r="K17" i="2"/>
  <c r="L17" i="2"/>
  <c r="M17" i="2"/>
  <c r="N17" i="2"/>
  <c r="C17" i="2"/>
  <c r="D14" i="2"/>
  <c r="E14" i="2"/>
  <c r="F14" i="2"/>
  <c r="G14" i="2"/>
  <c r="H14" i="2"/>
  <c r="I14" i="2"/>
  <c r="J14" i="2"/>
  <c r="K14" i="2"/>
  <c r="L14" i="2"/>
  <c r="M14" i="2"/>
  <c r="N14" i="2"/>
  <c r="C14" i="2"/>
  <c r="D9" i="2"/>
  <c r="E9" i="2"/>
  <c r="F9" i="2"/>
  <c r="G9" i="2"/>
  <c r="H9" i="2"/>
  <c r="I9" i="2"/>
  <c r="J9" i="2"/>
  <c r="K9" i="2"/>
  <c r="L9" i="2"/>
  <c r="M9" i="2"/>
  <c r="N9" i="2"/>
  <c r="C9" i="2"/>
  <c r="D22" i="1"/>
  <c r="E22" i="1"/>
  <c r="F22" i="1"/>
  <c r="G22" i="1"/>
  <c r="H22" i="1"/>
  <c r="I22" i="1"/>
  <c r="J22" i="1"/>
  <c r="K22" i="1"/>
  <c r="C22" i="1"/>
  <c r="D17" i="1"/>
  <c r="E17" i="1"/>
  <c r="F17" i="1"/>
  <c r="G17" i="1"/>
  <c r="H17" i="1"/>
  <c r="I17" i="1"/>
  <c r="J17" i="1"/>
  <c r="K17" i="1"/>
  <c r="C17" i="1"/>
  <c r="D14" i="1"/>
  <c r="E14" i="1"/>
  <c r="F14" i="1"/>
  <c r="G14" i="1"/>
  <c r="H14" i="1"/>
  <c r="I14" i="1"/>
  <c r="J14" i="1"/>
  <c r="K14" i="1"/>
  <c r="C14" i="1"/>
  <c r="D9" i="1"/>
  <c r="D24" i="1" s="1"/>
  <c r="D26" i="1" s="1"/>
  <c r="E9" i="1"/>
  <c r="F9" i="1"/>
  <c r="G9" i="1"/>
  <c r="H9" i="1"/>
  <c r="I9" i="1"/>
  <c r="J9" i="1"/>
  <c r="K9" i="1"/>
  <c r="K24" i="1" s="1"/>
  <c r="K26" i="1" s="1"/>
  <c r="C9" i="1"/>
  <c r="I24" i="1" l="1"/>
  <c r="I26" i="1" s="1"/>
  <c r="H24" i="1"/>
  <c r="H26" i="1" s="1"/>
  <c r="G24" i="1"/>
  <c r="G26" i="1" s="1"/>
  <c r="F24" i="1"/>
  <c r="F26" i="1" s="1"/>
  <c r="C24" i="1"/>
  <c r="C26" i="1" s="1"/>
  <c r="E24" i="1"/>
  <c r="E26" i="1" s="1"/>
  <c r="J24" i="1"/>
  <c r="J26" i="1" s="1"/>
  <c r="AB34" i="13"/>
  <c r="AB11" i="13"/>
  <c r="AB12" i="13"/>
  <c r="AB13" i="13"/>
  <c r="AB14" i="13"/>
  <c r="AB15" i="13"/>
  <c r="AB16" i="13"/>
  <c r="AB17" i="13"/>
  <c r="AB18" i="13"/>
  <c r="AB19" i="13"/>
  <c r="AB1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D20" i="13"/>
  <c r="AB5" i="13" l="1"/>
  <c r="AB6" i="13"/>
  <c r="AB7" i="13"/>
  <c r="AB8" i="13"/>
  <c r="AB9" i="13"/>
  <c r="AB21" i="13"/>
  <c r="AB22" i="13"/>
  <c r="AB23" i="13"/>
  <c r="AB24" i="13"/>
  <c r="AB25" i="13"/>
  <c r="AB26" i="13"/>
  <c r="AB28" i="13"/>
  <c r="AB29" i="13"/>
  <c r="AB30" i="13"/>
  <c r="AB31" i="13"/>
  <c r="AB32" i="13"/>
  <c r="AB4" i="13"/>
  <c r="AA33" i="13"/>
  <c r="Z33" i="13"/>
  <c r="AA27" i="13"/>
  <c r="Z27" i="13"/>
  <c r="Y33" i="13"/>
  <c r="X33" i="13"/>
  <c r="X35" i="13" s="1"/>
  <c r="Y27" i="13"/>
  <c r="Y35" i="13" s="1"/>
  <c r="X27" i="13"/>
  <c r="W33" i="13"/>
  <c r="V33" i="13"/>
  <c r="W27" i="13"/>
  <c r="V27" i="13"/>
  <c r="U33" i="13"/>
  <c r="T33" i="13"/>
  <c r="U27" i="13"/>
  <c r="T27" i="13"/>
  <c r="O17" i="12"/>
  <c r="O18" i="12"/>
  <c r="O20" i="12"/>
  <c r="O21" i="12"/>
  <c r="O22" i="12"/>
  <c r="O23" i="12"/>
  <c r="O25" i="12"/>
  <c r="O14" i="12"/>
  <c r="O6" i="12"/>
  <c r="O7" i="12"/>
  <c r="O8" i="12"/>
  <c r="O9" i="12"/>
  <c r="O10" i="12"/>
  <c r="O12" i="12"/>
  <c r="O13" i="12"/>
  <c r="O17" i="7"/>
  <c r="O18" i="7"/>
  <c r="O20" i="7"/>
  <c r="O21" i="7"/>
  <c r="O22" i="7"/>
  <c r="O23" i="7"/>
  <c r="O25" i="7"/>
  <c r="O15" i="7"/>
  <c r="O14" i="7"/>
  <c r="O6" i="7"/>
  <c r="O7" i="7"/>
  <c r="O8" i="7"/>
  <c r="O9" i="7"/>
  <c r="O10" i="7"/>
  <c r="O12" i="7"/>
  <c r="O13" i="7"/>
  <c r="O5" i="7"/>
  <c r="AB10" i="10"/>
  <c r="AB5" i="10"/>
  <c r="AB6" i="10"/>
  <c r="AB7" i="10"/>
  <c r="AB8" i="10"/>
  <c r="AB9" i="10"/>
  <c r="AB11" i="10"/>
  <c r="AB12" i="10"/>
  <c r="AB13" i="10"/>
  <c r="AB22" i="10"/>
  <c r="AB23" i="10"/>
  <c r="AB24" i="10"/>
  <c r="AB25" i="10"/>
  <c r="AB26" i="10"/>
  <c r="AB27" i="10"/>
  <c r="AB29" i="10"/>
  <c r="AB30" i="10"/>
  <c r="AB31" i="10"/>
  <c r="AB32" i="10"/>
  <c r="AB33" i="10"/>
  <c r="AB35" i="10"/>
  <c r="R28" i="10"/>
  <c r="Q28" i="10"/>
  <c r="U35" i="13" l="1"/>
  <c r="T35" i="13"/>
  <c r="V35" i="13"/>
  <c r="Z35" i="13"/>
  <c r="W35" i="13"/>
  <c r="AA35" i="13"/>
  <c r="AB34" i="10" l="1"/>
  <c r="K11" i="12"/>
  <c r="L11" i="12"/>
  <c r="M11" i="12"/>
  <c r="N11" i="12"/>
  <c r="K16" i="12"/>
  <c r="L16" i="12"/>
  <c r="M16" i="12"/>
  <c r="N16" i="12"/>
  <c r="K19" i="12"/>
  <c r="L19" i="12"/>
  <c r="M19" i="12"/>
  <c r="N19" i="12"/>
  <c r="K24" i="12"/>
  <c r="L24" i="12"/>
  <c r="M24" i="12"/>
  <c r="N24" i="12"/>
  <c r="N26" i="12" l="1"/>
  <c r="M26" i="12"/>
  <c r="L26" i="12"/>
  <c r="K26" i="12"/>
  <c r="O15" i="12" l="1"/>
  <c r="O5" i="12"/>
  <c r="S33" i="13"/>
  <c r="S27" i="13"/>
  <c r="R33" i="13"/>
  <c r="R27" i="13"/>
  <c r="R35" i="13"/>
  <c r="J24" i="12"/>
  <c r="J19" i="12"/>
  <c r="J16" i="12"/>
  <c r="J11" i="12"/>
  <c r="D33" i="13"/>
  <c r="D27" i="13"/>
  <c r="C16" i="12"/>
  <c r="D16" i="7"/>
  <c r="E16" i="7"/>
  <c r="F16" i="7"/>
  <c r="G16" i="7"/>
  <c r="H16" i="7"/>
  <c r="I16" i="7"/>
  <c r="J16" i="7"/>
  <c r="K16" i="7"/>
  <c r="C16" i="7"/>
  <c r="D16" i="12"/>
  <c r="E16" i="12"/>
  <c r="F16" i="12"/>
  <c r="G16" i="12"/>
  <c r="H16" i="12"/>
  <c r="I16" i="12"/>
  <c r="O16" i="12" l="1"/>
  <c r="O16" i="7"/>
  <c r="S35" i="13"/>
  <c r="D35" i="13"/>
  <c r="J26" i="12"/>
  <c r="Z25" i="14" a="1"/>
  <c r="Z25" i="14" s="1"/>
  <c r="AA25" i="14" s="1" a="1"/>
  <c r="AA25" i="14" s="1"/>
  <c r="Z24" i="14" a="1"/>
  <c r="Z24" i="14" s="1"/>
  <c r="AA24" i="14" s="1" a="1"/>
  <c r="AA24" i="14" s="1"/>
  <c r="Z23" i="14" a="1"/>
  <c r="Z23" i="14" s="1"/>
  <c r="AA23" i="14" s="1" a="1"/>
  <c r="AA23" i="14" s="1"/>
  <c r="Z22" i="14" a="1"/>
  <c r="Z22" i="14" s="1"/>
  <c r="AA22" i="14" s="1" a="1"/>
  <c r="AA22" i="14" s="1"/>
  <c r="Z21" i="14" a="1"/>
  <c r="Z21" i="14" s="1"/>
  <c r="AA21" i="14" s="1" a="1"/>
  <c r="AA21" i="14" s="1"/>
  <c r="Z20" i="14" a="1"/>
  <c r="Z20" i="14" s="1"/>
  <c r="AA20" i="14" s="1" a="1"/>
  <c r="AA20" i="14" s="1"/>
  <c r="Z19" i="14" a="1"/>
  <c r="Z19" i="14" s="1"/>
  <c r="AA19" i="14" s="1" a="1"/>
  <c r="AA19" i="14" s="1"/>
  <c r="Z18" i="14" a="1"/>
  <c r="Z18" i="14" s="1"/>
  <c r="AA18" i="14" s="1" a="1"/>
  <c r="AA18" i="14" s="1"/>
  <c r="Z17" i="14" a="1"/>
  <c r="Z17" i="14" s="1"/>
  <c r="AA17" i="14" s="1" a="1"/>
  <c r="AA17" i="14" s="1"/>
  <c r="Z15" i="14" a="1"/>
  <c r="Z15" i="14" s="1"/>
  <c r="AA15" i="14" s="1" a="1"/>
  <c r="AA15" i="14" s="1"/>
  <c r="Z14" i="14" a="1"/>
  <c r="Z14" i="14" s="1"/>
  <c r="AA14" i="14" s="1" a="1"/>
  <c r="AA14" i="14" s="1"/>
  <c r="Z13" i="14" a="1"/>
  <c r="Z13" i="14" s="1"/>
  <c r="AA13" i="14" s="1" a="1"/>
  <c r="AA13" i="14" s="1"/>
  <c r="Z12" i="14" a="1"/>
  <c r="Z12" i="14" s="1"/>
  <c r="AA12" i="14" s="1" a="1"/>
  <c r="AA12" i="14" s="1"/>
  <c r="Z10" i="14" a="1"/>
  <c r="Z10" i="14" s="1"/>
  <c r="AA10" i="14" s="1" a="1"/>
  <c r="AA10" i="14" s="1"/>
  <c r="Z9" i="14" a="1"/>
  <c r="Z9" i="14" s="1"/>
  <c r="AA9" i="14" s="1" a="1"/>
  <c r="AA9" i="14" s="1"/>
  <c r="Z8" i="14" a="1"/>
  <c r="Z8" i="14" s="1"/>
  <c r="AA8" i="14" s="1" a="1"/>
  <c r="AA8" i="14" s="1"/>
  <c r="Z7" i="14" a="1"/>
  <c r="Z7" i="14" s="1"/>
  <c r="AA7" i="14" s="1" a="1"/>
  <c r="AA7" i="14" s="1"/>
  <c r="Z6" i="14" a="1"/>
  <c r="Z6" i="14" s="1"/>
  <c r="AA6" i="14" s="1" a="1"/>
  <c r="AA6" i="14" s="1"/>
  <c r="Z5" i="14" a="1"/>
  <c r="Z5" i="14" s="1"/>
  <c r="AA5" i="14" s="1" a="1"/>
  <c r="AA5" i="14" s="1"/>
  <c r="Z4" i="14" a="1"/>
  <c r="Z4" i="14" s="1"/>
  <c r="AA4" i="14" s="1" a="1"/>
  <c r="AA4" i="14" s="1"/>
  <c r="O27" i="14"/>
  <c r="N27" i="14"/>
  <c r="L27" i="14"/>
  <c r="H27" i="14"/>
  <c r="I27" i="14"/>
  <c r="G27" i="14"/>
  <c r="K27" i="14" l="1"/>
  <c r="M27" i="14"/>
  <c r="Q27" i="14"/>
  <c r="P27" i="14"/>
  <c r="J27" i="14"/>
  <c r="F27" i="14"/>
  <c r="Q33" i="13"/>
  <c r="P33" i="13"/>
  <c r="Q27" i="13"/>
  <c r="Q35" i="13" l="1"/>
  <c r="P27" i="13"/>
  <c r="P35" i="13"/>
  <c r="O33" i="13"/>
  <c r="O27" i="13"/>
  <c r="N33" i="13"/>
  <c r="N35" i="13" s="1"/>
  <c r="N27" i="13"/>
  <c r="M33" i="13"/>
  <c r="M27" i="13"/>
  <c r="L33" i="13"/>
  <c r="L27" i="13"/>
  <c r="L35" i="13" s="1"/>
  <c r="K33" i="13"/>
  <c r="K27" i="13"/>
  <c r="J33" i="13"/>
  <c r="J27" i="13"/>
  <c r="I33" i="13"/>
  <c r="I27" i="13"/>
  <c r="I35" i="13"/>
  <c r="H33" i="13"/>
  <c r="H27" i="13"/>
  <c r="H35" i="13"/>
  <c r="M35" i="13" l="1"/>
  <c r="K35" i="13"/>
  <c r="J35" i="13"/>
  <c r="O35" i="13"/>
  <c r="G33" i="13"/>
  <c r="F33" i="13"/>
  <c r="G27" i="13"/>
  <c r="F27" i="13"/>
  <c r="G35" i="13"/>
  <c r="F35" i="13"/>
  <c r="I24" i="12"/>
  <c r="I19" i="12"/>
  <c r="I11" i="12"/>
  <c r="H24" i="12"/>
  <c r="H19" i="12"/>
  <c r="H11" i="12"/>
  <c r="G24" i="12"/>
  <c r="G19" i="12"/>
  <c r="G11" i="12"/>
  <c r="F24" i="12"/>
  <c r="F19" i="12"/>
  <c r="F11" i="12"/>
  <c r="E24" i="12"/>
  <c r="E19" i="12"/>
  <c r="E11" i="12"/>
  <c r="D24" i="12"/>
  <c r="D19" i="12"/>
  <c r="D11" i="12"/>
  <c r="C24" i="12"/>
  <c r="C19" i="12"/>
  <c r="C11" i="12"/>
  <c r="D24" i="7"/>
  <c r="E24" i="7"/>
  <c r="F24" i="7"/>
  <c r="G24" i="7"/>
  <c r="H24" i="7"/>
  <c r="I24" i="7"/>
  <c r="J24" i="7"/>
  <c r="K24" i="7"/>
  <c r="C24" i="7"/>
  <c r="D19" i="7"/>
  <c r="E19" i="7"/>
  <c r="F19" i="7"/>
  <c r="G19" i="7"/>
  <c r="H19" i="7"/>
  <c r="I19" i="7"/>
  <c r="J19" i="7"/>
  <c r="K19" i="7"/>
  <c r="C19" i="7"/>
  <c r="C11" i="7"/>
  <c r="AA27" i="11" a="1"/>
  <c r="AA27" i="11" s="1"/>
  <c r="AA4" i="11" a="1"/>
  <c r="AA4" i="11" s="1"/>
  <c r="Z5" i="11" a="1"/>
  <c r="Z5" i="11" s="1"/>
  <c r="Z6" i="11" a="1"/>
  <c r="Z6" i="11" s="1"/>
  <c r="Z7" i="11" a="1"/>
  <c r="Z7" i="11" s="1"/>
  <c r="Z8" i="11" a="1"/>
  <c r="Z8" i="11" s="1"/>
  <c r="Z9" i="11" a="1"/>
  <c r="Z9" i="11" s="1"/>
  <c r="Z10" i="11" a="1"/>
  <c r="Z10" i="11" s="1"/>
  <c r="Z12" i="11" a="1"/>
  <c r="Z12" i="11" s="1"/>
  <c r="Z13" i="11" a="1"/>
  <c r="Z13" i="11" s="1"/>
  <c r="Z14" i="11" a="1"/>
  <c r="Z14" i="11" s="1"/>
  <c r="Z15" i="11" a="1"/>
  <c r="Z15" i="11" s="1"/>
  <c r="Z16" i="11" a="1"/>
  <c r="Z16" i="11" s="1"/>
  <c r="Z17" i="11" a="1"/>
  <c r="Z17" i="11" s="1"/>
  <c r="Z18" i="11" a="1"/>
  <c r="Z18" i="11" s="1"/>
  <c r="Z19" i="11" a="1"/>
  <c r="Z19" i="11" s="1"/>
  <c r="Z20" i="11" a="1"/>
  <c r="Z20" i="11" s="1"/>
  <c r="Z21" i="11" a="1"/>
  <c r="Z21" i="11" s="1"/>
  <c r="Z22" i="11" a="1"/>
  <c r="Z22" i="11" s="1"/>
  <c r="Z23" i="11" a="1"/>
  <c r="Z23" i="11" s="1"/>
  <c r="Z24" i="11" a="1"/>
  <c r="Z24" i="11" s="1"/>
  <c r="Z25" i="11" a="1"/>
  <c r="Z25" i="11" s="1"/>
  <c r="Z27" i="11" a="1"/>
  <c r="Z27" i="11" s="1"/>
  <c r="AA5" i="11" a="1"/>
  <c r="AA5" i="11" s="1"/>
  <c r="AA6" i="11" a="1"/>
  <c r="AA6" i="11" s="1"/>
  <c r="AA7" i="11" a="1"/>
  <c r="AA7" i="11" s="1"/>
  <c r="AA8" i="11" a="1"/>
  <c r="AA8" i="11" s="1"/>
  <c r="AA9" i="11" a="1"/>
  <c r="AA9" i="11" s="1"/>
  <c r="AA10" i="11" a="1"/>
  <c r="AA10" i="11" s="1"/>
  <c r="AA12" i="11" a="1"/>
  <c r="AA12" i="11" s="1"/>
  <c r="AA13" i="11" a="1"/>
  <c r="AA13" i="11" s="1"/>
  <c r="AA14" i="11" a="1"/>
  <c r="AA14" i="11" s="1"/>
  <c r="AA15" i="11" a="1"/>
  <c r="AA15" i="11" s="1"/>
  <c r="AA17" i="11" a="1"/>
  <c r="AA17" i="11" s="1"/>
  <c r="AA18" i="11" a="1"/>
  <c r="AA18" i="11" s="1"/>
  <c r="AA19" i="11" a="1"/>
  <c r="AA19" i="11" s="1"/>
  <c r="AA20" i="11" a="1"/>
  <c r="AA20" i="11" s="1"/>
  <c r="AA21" i="11" a="1"/>
  <c r="AA21" i="11" s="1"/>
  <c r="AA22" i="11" a="1"/>
  <c r="AA22" i="11" s="1"/>
  <c r="AA23" i="11" a="1"/>
  <c r="AA23" i="11" s="1"/>
  <c r="AA24" i="11" a="1"/>
  <c r="AA24" i="11" s="1"/>
  <c r="AA25" i="11" a="1"/>
  <c r="AA25" i="11" s="1"/>
  <c r="AA16" i="11" a="1"/>
  <c r="AA16" i="11" s="1"/>
  <c r="AA11" i="11" a="1"/>
  <c r="AA11" i="11" s="1"/>
  <c r="D27" i="14"/>
  <c r="B26" i="14"/>
  <c r="B27" i="14" s="1"/>
  <c r="Z16" i="14" a="1"/>
  <c r="Z16" i="14" s="1"/>
  <c r="AA16" i="14" s="1" a="1"/>
  <c r="AA16" i="14" s="1"/>
  <c r="Z11" i="14" a="1"/>
  <c r="Z11" i="14" s="1"/>
  <c r="AA11" i="14" s="1" a="1"/>
  <c r="AA11" i="14" s="1"/>
  <c r="Z11" i="11" a="1"/>
  <c r="Z11" i="11" s="1"/>
  <c r="E33" i="13"/>
  <c r="AB33" i="13" s="1"/>
  <c r="E27" i="13"/>
  <c r="O11" i="12" l="1"/>
  <c r="O19" i="12"/>
  <c r="O24" i="12"/>
  <c r="O24" i="7"/>
  <c r="O19" i="7"/>
  <c r="C26" i="7"/>
  <c r="E27" i="14"/>
  <c r="Z27" i="14" s="1" a="1"/>
  <c r="Z27" i="14" s="1"/>
  <c r="AA27" i="14" s="1" a="1"/>
  <c r="AA27" i="14" s="1"/>
  <c r="Z26" i="11" a="1"/>
  <c r="Z26" i="11" s="1"/>
  <c r="AB27" i="13"/>
  <c r="E35" i="13"/>
  <c r="AB20" i="13"/>
  <c r="F26" i="12"/>
  <c r="E26" i="12"/>
  <c r="D26" i="12"/>
  <c r="G26" i="12"/>
  <c r="I26" i="12"/>
  <c r="C26" i="12"/>
  <c r="Z26" i="14" a="1"/>
  <c r="Z26" i="14" s="1"/>
  <c r="AA26" i="14" s="1" a="1"/>
  <c r="AA26" i="14" s="1"/>
  <c r="AA26" i="11"/>
  <c r="H26" i="12"/>
  <c r="K11" i="7"/>
  <c r="J11" i="7"/>
  <c r="I11" i="7"/>
  <c r="I26" i="7" s="1"/>
  <c r="H11" i="7"/>
  <c r="G11" i="7"/>
  <c r="G26" i="7" s="1"/>
  <c r="F11" i="7"/>
  <c r="E11" i="7"/>
  <c r="E26" i="7" s="1"/>
  <c r="U28" i="10"/>
  <c r="T28" i="10"/>
  <c r="T36" i="10"/>
  <c r="S28" i="10"/>
  <c r="S36" i="10"/>
  <c r="P28" i="10"/>
  <c r="P36" i="10" s="1"/>
  <c r="O28" i="10"/>
  <c r="O36" i="10" s="1"/>
  <c r="N28" i="10"/>
  <c r="M28" i="10"/>
  <c r="L28" i="10"/>
  <c r="L36" i="10"/>
  <c r="K28" i="10"/>
  <c r="J28" i="10"/>
  <c r="I28" i="10"/>
  <c r="H28" i="10"/>
  <c r="H36" i="10"/>
  <c r="G28" i="10"/>
  <c r="F28" i="10"/>
  <c r="E28" i="10"/>
  <c r="D28" i="10"/>
  <c r="D11" i="7"/>
  <c r="O25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26" i="12" l="1"/>
  <c r="O11" i="7"/>
  <c r="AB28" i="10"/>
  <c r="AB21" i="10"/>
  <c r="D36" i="10"/>
  <c r="G36" i="10"/>
  <c r="K36" i="10"/>
  <c r="F36" i="10"/>
  <c r="J36" i="10"/>
  <c r="N36" i="10"/>
  <c r="R36" i="10"/>
  <c r="E36" i="10"/>
  <c r="I36" i="10"/>
  <c r="M36" i="10"/>
  <c r="Q36" i="10"/>
  <c r="U36" i="10"/>
  <c r="J26" i="7"/>
  <c r="H26" i="7"/>
  <c r="F26" i="7"/>
  <c r="D26" i="7"/>
  <c r="O20" i="2"/>
  <c r="O21" i="2"/>
  <c r="O22" i="2"/>
  <c r="O23" i="2"/>
  <c r="O26" i="2"/>
  <c r="O4" i="2"/>
  <c r="O26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小境　徹</author>
  </authors>
  <commentList>
    <comment ref="G25" authorId="0" shapeId="0" xr:uid="{8BDB3C84-0334-4970-B9D1-4D8462C7A28D}">
      <text>
        <r>
          <rPr>
            <sz val="9"/>
            <color indexed="81"/>
            <rFont val="MS P ゴシック"/>
            <family val="3"/>
            <charset val="128"/>
          </rPr>
          <t xml:space="preserve">手入力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<sst xmlns="http://schemas.openxmlformats.org/spreadsheetml/2006/main" count="508" uniqueCount="181">
  <si>
    <t>種　　別</t>
    <rPh sb="0" eb="1">
      <t>タネ</t>
    </rPh>
    <rPh sb="3" eb="4">
      <t>ベツ</t>
    </rPh>
    <phoneticPr fontId="4"/>
  </si>
  <si>
    <t>計</t>
    <rPh sb="0" eb="1">
      <t>ケイ</t>
    </rPh>
    <phoneticPr fontId="4"/>
  </si>
  <si>
    <t>戸籍届出</t>
    <rPh sb="0" eb="2">
      <t>コセキ</t>
    </rPh>
    <rPh sb="2" eb="4">
      <t>トドケデ</t>
    </rPh>
    <phoneticPr fontId="4"/>
  </si>
  <si>
    <t>出　　生</t>
    <rPh sb="0" eb="1">
      <t>デ</t>
    </rPh>
    <rPh sb="3" eb="4">
      <t>セイ</t>
    </rPh>
    <phoneticPr fontId="4"/>
  </si>
  <si>
    <t>死　　亡</t>
    <rPh sb="0" eb="1">
      <t>シ</t>
    </rPh>
    <rPh sb="3" eb="4">
      <t>ボウ</t>
    </rPh>
    <phoneticPr fontId="4"/>
  </si>
  <si>
    <t>婚　　姻</t>
    <rPh sb="0" eb="1">
      <t>コン</t>
    </rPh>
    <rPh sb="3" eb="4">
      <t>イン</t>
    </rPh>
    <phoneticPr fontId="4"/>
  </si>
  <si>
    <t>転　　籍</t>
    <rPh sb="0" eb="1">
      <t>テン</t>
    </rPh>
    <rPh sb="3" eb="4">
      <t>セキ</t>
    </rPh>
    <phoneticPr fontId="4"/>
  </si>
  <si>
    <t>そ の 他</t>
    <rPh sb="4" eb="5">
      <t>タ</t>
    </rPh>
    <phoneticPr fontId="4"/>
  </si>
  <si>
    <t>住民異動届</t>
    <rPh sb="0" eb="2">
      <t>ジュウミン</t>
    </rPh>
    <rPh sb="2" eb="4">
      <t>イドウ</t>
    </rPh>
    <rPh sb="4" eb="5">
      <t>トドケ</t>
    </rPh>
    <phoneticPr fontId="4"/>
  </si>
  <si>
    <t>転　　入</t>
    <rPh sb="0" eb="1">
      <t>テン</t>
    </rPh>
    <rPh sb="3" eb="4">
      <t>イリ</t>
    </rPh>
    <phoneticPr fontId="4"/>
  </si>
  <si>
    <t>転　　出</t>
    <rPh sb="0" eb="1">
      <t>テン</t>
    </rPh>
    <rPh sb="3" eb="4">
      <t>デ</t>
    </rPh>
    <phoneticPr fontId="4"/>
  </si>
  <si>
    <t>転　　居</t>
    <rPh sb="0" eb="1">
      <t>テン</t>
    </rPh>
    <rPh sb="3" eb="4">
      <t>キョ</t>
    </rPh>
    <phoneticPr fontId="4"/>
  </si>
  <si>
    <t>印鑑</t>
    <rPh sb="0" eb="2">
      <t>インカン</t>
    </rPh>
    <phoneticPr fontId="4"/>
  </si>
  <si>
    <t>印鑑登録</t>
    <rPh sb="0" eb="2">
      <t>インカン</t>
    </rPh>
    <rPh sb="2" eb="4">
      <t>トウロク</t>
    </rPh>
    <phoneticPr fontId="4"/>
  </si>
  <si>
    <t>証　　明</t>
    <rPh sb="0" eb="1">
      <t>アカシ</t>
    </rPh>
    <rPh sb="3" eb="4">
      <t>メイ</t>
    </rPh>
    <phoneticPr fontId="4"/>
  </si>
  <si>
    <t>戸籍謄抄本</t>
    <rPh sb="0" eb="2">
      <t>コセキ</t>
    </rPh>
    <rPh sb="2" eb="3">
      <t>トウ</t>
    </rPh>
    <rPh sb="3" eb="5">
      <t>ショウホン</t>
    </rPh>
    <phoneticPr fontId="4"/>
  </si>
  <si>
    <t>住民票謄抄本</t>
    <rPh sb="0" eb="2">
      <t>ジュウミン</t>
    </rPh>
    <rPh sb="2" eb="3">
      <t>ヒョウ</t>
    </rPh>
    <rPh sb="3" eb="4">
      <t>トウ</t>
    </rPh>
    <rPh sb="4" eb="6">
      <t>ショウホン</t>
    </rPh>
    <phoneticPr fontId="4"/>
  </si>
  <si>
    <t>印　　鑑</t>
    <rPh sb="0" eb="1">
      <t>イン</t>
    </rPh>
    <rPh sb="3" eb="4">
      <t>カガミ</t>
    </rPh>
    <phoneticPr fontId="4"/>
  </si>
  <si>
    <t>諸 証 明</t>
    <rPh sb="0" eb="1">
      <t>ショ</t>
    </rPh>
    <rPh sb="2" eb="3">
      <t>アカシ</t>
    </rPh>
    <rPh sb="4" eb="5">
      <t>メイ</t>
    </rPh>
    <phoneticPr fontId="4"/>
  </si>
  <si>
    <t>マイナンバーカード
交付件数</t>
    <rPh sb="10" eb="12">
      <t>コウフ</t>
    </rPh>
    <rPh sb="12" eb="14">
      <t>ケンスウ</t>
    </rPh>
    <phoneticPr fontId="4"/>
  </si>
  <si>
    <t>合　　計</t>
    <rPh sb="0" eb="1">
      <t>ゴウ</t>
    </rPh>
    <rPh sb="3" eb="4">
      <t>ケイ</t>
    </rPh>
    <phoneticPr fontId="4"/>
  </si>
  <si>
    <t>日　　数</t>
    <rPh sb="0" eb="1">
      <t>ヒ</t>
    </rPh>
    <rPh sb="3" eb="4">
      <t>カズ</t>
    </rPh>
    <phoneticPr fontId="4"/>
  </si>
  <si>
    <t>平　均　（件　数）</t>
    <rPh sb="0" eb="1">
      <t>ヒラ</t>
    </rPh>
    <rPh sb="2" eb="3">
      <t>タモツ</t>
    </rPh>
    <rPh sb="5" eb="6">
      <t>ケン</t>
    </rPh>
    <rPh sb="7" eb="8">
      <t>カズ</t>
    </rPh>
    <phoneticPr fontId="4"/>
  </si>
  <si>
    <t>各月件数</t>
    <rPh sb="0" eb="2">
      <t>カクツキ</t>
    </rPh>
    <rPh sb="2" eb="4">
      <t>ケンスウ</t>
    </rPh>
    <phoneticPr fontId="3"/>
  </si>
  <si>
    <t>累計</t>
    <rPh sb="0" eb="2">
      <t>ルイケイ</t>
    </rPh>
    <phoneticPr fontId="3"/>
  </si>
  <si>
    <t>３月</t>
  </si>
  <si>
    <t>４月</t>
    <rPh sb="1" eb="2">
      <t>ガツ</t>
    </rPh>
    <phoneticPr fontId="3"/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</si>
  <si>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</si>
  <si>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</si>
  <si>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</si>
  <si>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</si>
  <si>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</si>
  <si>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</si>
  <si>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</si>
  <si>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</si>
  <si>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</si>
  <si>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</si>
  <si>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</si>
  <si>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届　出　事　由</t>
    <rPh sb="0" eb="1">
      <t>トドケ</t>
    </rPh>
    <rPh sb="2" eb="3">
      <t>デ</t>
    </rPh>
    <rPh sb="4" eb="5">
      <t>コト</t>
    </rPh>
    <rPh sb="6" eb="7">
      <t>ヨシ</t>
    </rPh>
    <phoneticPr fontId="15"/>
  </si>
  <si>
    <t>各種証明書
交付件数　</t>
    <rPh sb="0" eb="2">
      <t>カクシュ</t>
    </rPh>
    <rPh sb="2" eb="5">
      <t>ショウメイショ</t>
    </rPh>
    <rPh sb="6" eb="8">
      <t>コウフ</t>
    </rPh>
    <rPh sb="8" eb="10">
      <t>ケンスウ</t>
    </rPh>
    <phoneticPr fontId="15"/>
  </si>
  <si>
    <t xml:space="preserve"> 戸　籍　届</t>
    <rPh sb="1" eb="4">
      <t>コセキ</t>
    </rPh>
    <rPh sb="5" eb="6">
      <t>トドケ</t>
    </rPh>
    <phoneticPr fontId="15"/>
  </si>
  <si>
    <t>出　生</t>
    <phoneticPr fontId="15"/>
  </si>
  <si>
    <t>　戸　　　籍</t>
    <rPh sb="1" eb="6">
      <t>コセキ</t>
    </rPh>
    <phoneticPr fontId="15"/>
  </si>
  <si>
    <t>全部事項証明</t>
    <rPh sb="0" eb="2">
      <t>ゼンブ</t>
    </rPh>
    <rPh sb="2" eb="4">
      <t>ジコウ</t>
    </rPh>
    <rPh sb="4" eb="6">
      <t>ショウメイ</t>
    </rPh>
    <phoneticPr fontId="15"/>
  </si>
  <si>
    <t>死　亡</t>
    <phoneticPr fontId="15"/>
  </si>
  <si>
    <t>個人事項証明</t>
    <rPh sb="0" eb="2">
      <t>コジン</t>
    </rPh>
    <rPh sb="2" eb="4">
      <t>ジコウ</t>
    </rPh>
    <rPh sb="4" eb="6">
      <t>ショウメイ</t>
    </rPh>
    <phoneticPr fontId="15"/>
  </si>
  <si>
    <t>婚　姻</t>
    <phoneticPr fontId="15"/>
  </si>
  <si>
    <t>除籍</t>
    <rPh sb="0" eb="1">
      <t>ジョ</t>
    </rPh>
    <rPh sb="1" eb="2">
      <t>コセキ</t>
    </rPh>
    <phoneticPr fontId="15"/>
  </si>
  <si>
    <t>謄　本</t>
    <phoneticPr fontId="15"/>
  </si>
  <si>
    <t>離　婚</t>
    <phoneticPr fontId="15"/>
  </si>
  <si>
    <t>抄　本</t>
    <phoneticPr fontId="15"/>
  </si>
  <si>
    <t>転　籍</t>
    <phoneticPr fontId="15"/>
  </si>
  <si>
    <t>証明　</t>
    <rPh sb="0" eb="1">
      <t>アカシ</t>
    </rPh>
    <rPh sb="1" eb="2">
      <t>メイ</t>
    </rPh>
    <phoneticPr fontId="15"/>
  </si>
  <si>
    <t>届書写</t>
  </si>
  <si>
    <t>その他(1)</t>
  </si>
  <si>
    <t>現　在</t>
    <phoneticPr fontId="15"/>
  </si>
  <si>
    <t>合　計</t>
    <phoneticPr fontId="15"/>
  </si>
  <si>
    <t>除　籍</t>
    <phoneticPr fontId="15"/>
  </si>
  <si>
    <t>住民異動届　</t>
    <rPh sb="0" eb="2">
      <t>ジュウミン</t>
    </rPh>
    <rPh sb="2" eb="4">
      <t>イドウ</t>
    </rPh>
    <rPh sb="4" eb="5">
      <t>トドケ</t>
    </rPh>
    <phoneticPr fontId="15"/>
  </si>
  <si>
    <t>転　入</t>
    <phoneticPr fontId="15"/>
  </si>
  <si>
    <t>受理</t>
    <rPh sb="0" eb="2">
      <t>ジュリ</t>
    </rPh>
    <phoneticPr fontId="15"/>
  </si>
  <si>
    <t>転　居</t>
    <phoneticPr fontId="15"/>
  </si>
  <si>
    <t>転　出</t>
    <phoneticPr fontId="15"/>
  </si>
  <si>
    <t>その他(2)</t>
  </si>
  <si>
    <t>住民記録　　</t>
    <rPh sb="0" eb="2">
      <t>ジュウミン</t>
    </rPh>
    <rPh sb="2" eb="4">
      <t>キロク</t>
    </rPh>
    <phoneticPr fontId="15"/>
  </si>
  <si>
    <t>全　員</t>
    <phoneticPr fontId="15"/>
  </si>
  <si>
    <t>一部</t>
    <rPh sb="0" eb="2">
      <t>イチブ</t>
    </rPh>
    <phoneticPr fontId="15"/>
  </si>
  <si>
    <t>除　票</t>
    <phoneticPr fontId="15"/>
  </si>
  <si>
    <t>附　票</t>
    <phoneticPr fontId="15"/>
  </si>
  <si>
    <t>閲　覧</t>
    <phoneticPr fontId="15"/>
  </si>
  <si>
    <t>広域住民票</t>
    <rPh sb="0" eb="2">
      <t>コウイキ</t>
    </rPh>
    <rPh sb="2" eb="4">
      <t>ジュウミン</t>
    </rPh>
    <rPh sb="4" eb="5">
      <t>ヒョウ</t>
    </rPh>
    <phoneticPr fontId="15"/>
  </si>
  <si>
    <t>その他の証明　　</t>
    <rPh sb="0" eb="3">
      <t>ソノタ</t>
    </rPh>
    <rPh sb="4" eb="6">
      <t>ショウメイ</t>
    </rPh>
    <phoneticPr fontId="15"/>
  </si>
  <si>
    <t>印鑑証明</t>
  </si>
  <si>
    <t>身分証明</t>
    <rPh sb="1" eb="2">
      <t>ブン</t>
    </rPh>
    <phoneticPr fontId="15"/>
  </si>
  <si>
    <t>諸証明</t>
  </si>
  <si>
    <t>住民票コード通知</t>
    <rPh sb="0" eb="2">
      <t>ジュウミン</t>
    </rPh>
    <rPh sb="2" eb="3">
      <t>ヒョウ</t>
    </rPh>
    <rPh sb="6" eb="8">
      <t>ツウチ</t>
    </rPh>
    <phoneticPr fontId="15"/>
  </si>
  <si>
    <t>現況届</t>
  </si>
  <si>
    <t>印鑑登録ｶｰﾄﾞ</t>
    <rPh sb="0" eb="2">
      <t>インカン</t>
    </rPh>
    <rPh sb="2" eb="4">
      <t>トウロク</t>
    </rPh>
    <phoneticPr fontId="15"/>
  </si>
  <si>
    <t>合　　計</t>
    <rPh sb="0" eb="4">
      <t>ゴウケイ</t>
    </rPh>
    <phoneticPr fontId="15"/>
  </si>
  <si>
    <t>死　産</t>
    <phoneticPr fontId="15"/>
  </si>
  <si>
    <t>特永証交付</t>
    <rPh sb="0" eb="1">
      <t>トク</t>
    </rPh>
    <rPh sb="1" eb="2">
      <t>ナガ</t>
    </rPh>
    <rPh sb="2" eb="3">
      <t>アカシ</t>
    </rPh>
    <rPh sb="3" eb="5">
      <t>コウフ</t>
    </rPh>
    <phoneticPr fontId="4"/>
  </si>
  <si>
    <t>(1)出生･死亡･婚姻･離婚･転籍を除く戸籍届出</t>
  </si>
  <si>
    <t>(2)転入･転居･転出を除く住民異動届(住基法・住基ネット)</t>
    <rPh sb="24" eb="26">
      <t>ジュウキ</t>
    </rPh>
    <phoneticPr fontId="15"/>
  </si>
  <si>
    <t>４月</t>
    <phoneticPr fontId="3"/>
  </si>
  <si>
    <t>4月</t>
    <rPh sb="1" eb="2">
      <t>ガツ</t>
    </rPh>
    <phoneticPr fontId="3"/>
  </si>
  <si>
    <t>有料分</t>
    <rPh sb="0" eb="2">
      <t>ユウリョウ</t>
    </rPh>
    <rPh sb="2" eb="3">
      <t>ブン</t>
    </rPh>
    <phoneticPr fontId="3"/>
  </si>
  <si>
    <t>無料分</t>
    <rPh sb="0" eb="2">
      <t>ムリョウ</t>
    </rPh>
    <rPh sb="2" eb="3">
      <t>ブン</t>
    </rPh>
    <phoneticPr fontId="3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</si>
  <si>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</si>
  <si>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</si>
  <si>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</si>
  <si>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</si>
  <si>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</si>
  <si>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</si>
  <si>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</si>
  <si>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</si>
  <si>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</si>
  <si>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</si>
  <si>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</si>
  <si>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合計</t>
    <rPh sb="0" eb="2">
      <t>ゴウケイ</t>
    </rPh>
    <phoneticPr fontId="3"/>
  </si>
  <si>
    <t>戸籍謄本</t>
    <rPh sb="0" eb="2">
      <t>コセキ</t>
    </rPh>
    <rPh sb="2" eb="4">
      <t>トウホン</t>
    </rPh>
    <phoneticPr fontId="3"/>
  </si>
  <si>
    <t>戸籍抄本</t>
    <rPh sb="0" eb="2">
      <t>コセキ</t>
    </rPh>
    <rPh sb="2" eb="4">
      <t>ショウホン</t>
    </rPh>
    <phoneticPr fontId="3"/>
  </si>
  <si>
    <t>原戸・除戸</t>
    <rPh sb="0" eb="1">
      <t>ハラ</t>
    </rPh>
    <rPh sb="1" eb="2">
      <t>コ</t>
    </rPh>
    <rPh sb="3" eb="4">
      <t>ジ</t>
    </rPh>
    <rPh sb="4" eb="5">
      <t>コ</t>
    </rPh>
    <phoneticPr fontId="3"/>
  </si>
  <si>
    <t>戸籍届書記載事項証明書</t>
    <rPh sb="0" eb="2">
      <t>コセキ</t>
    </rPh>
    <rPh sb="2" eb="3">
      <t>トドケ</t>
    </rPh>
    <rPh sb="3" eb="4">
      <t>カ</t>
    </rPh>
    <rPh sb="4" eb="11">
      <t>キサイジコウショウメイショ</t>
    </rPh>
    <phoneticPr fontId="3"/>
  </si>
  <si>
    <t>受理証明書(\350)</t>
    <rPh sb="0" eb="2">
      <t>ジュリ</t>
    </rPh>
    <rPh sb="2" eb="5">
      <t>ショウメイショ</t>
    </rPh>
    <phoneticPr fontId="3"/>
  </si>
  <si>
    <t>受理証明書(\1400)</t>
    <rPh sb="0" eb="2">
      <t>ジュリ</t>
    </rPh>
    <rPh sb="2" eb="5">
      <t>ショウメイショ</t>
    </rPh>
    <phoneticPr fontId="3"/>
  </si>
  <si>
    <t>住民票全員</t>
    <rPh sb="0" eb="3">
      <t>ジュウミンヒョウ</t>
    </rPh>
    <rPh sb="3" eb="5">
      <t>ゼンイン</t>
    </rPh>
    <phoneticPr fontId="3"/>
  </si>
  <si>
    <t>住民票個人</t>
    <rPh sb="0" eb="3">
      <t>ジュウミンヒョウ</t>
    </rPh>
    <rPh sb="3" eb="5">
      <t>コジン</t>
    </rPh>
    <phoneticPr fontId="3"/>
  </si>
  <si>
    <t>住民票除票</t>
    <rPh sb="0" eb="3">
      <t>ジュウミンヒョウ</t>
    </rPh>
    <rPh sb="3" eb="5">
      <t>ジョヒョウ</t>
    </rPh>
    <phoneticPr fontId="3"/>
  </si>
  <si>
    <t>附票</t>
    <rPh sb="0" eb="2">
      <t>フヒョウ</t>
    </rPh>
    <phoneticPr fontId="3"/>
  </si>
  <si>
    <t>不在住証明</t>
    <rPh sb="0" eb="1">
      <t>フ</t>
    </rPh>
    <rPh sb="1" eb="3">
      <t>ザイジュウ</t>
    </rPh>
    <rPh sb="3" eb="5">
      <t>ショウメイ</t>
    </rPh>
    <phoneticPr fontId="3"/>
  </si>
  <si>
    <t>不在籍証明</t>
    <rPh sb="0" eb="1">
      <t>フ</t>
    </rPh>
    <rPh sb="1" eb="3">
      <t>ザイセキ</t>
    </rPh>
    <rPh sb="3" eb="5">
      <t>ショウメイ</t>
    </rPh>
    <phoneticPr fontId="3"/>
  </si>
  <si>
    <t>身分証明</t>
    <rPh sb="0" eb="2">
      <t>ミブン</t>
    </rPh>
    <rPh sb="2" eb="4">
      <t>ショウメイ</t>
    </rPh>
    <phoneticPr fontId="3"/>
  </si>
  <si>
    <t>独身証明</t>
    <rPh sb="0" eb="2">
      <t>ドクシン</t>
    </rPh>
    <rPh sb="2" eb="4">
      <t>ショウメイ</t>
    </rPh>
    <phoneticPr fontId="3"/>
  </si>
  <si>
    <t>廃棄証明</t>
    <rPh sb="0" eb="2">
      <t>ハイキ</t>
    </rPh>
    <rPh sb="2" eb="4">
      <t>ショウメイ</t>
    </rPh>
    <phoneticPr fontId="3"/>
  </si>
  <si>
    <t>その他有料</t>
    <rPh sb="2" eb="3">
      <t>タ</t>
    </rPh>
    <rPh sb="3" eb="5">
      <t>ユウリョウ</t>
    </rPh>
    <phoneticPr fontId="3"/>
  </si>
  <si>
    <t>転出証明</t>
    <rPh sb="0" eb="2">
      <t>テンシュツ</t>
    </rPh>
    <rPh sb="2" eb="4">
      <t>ショウメイ</t>
    </rPh>
    <phoneticPr fontId="3"/>
  </si>
  <si>
    <t>労基法57条</t>
    <rPh sb="0" eb="3">
      <t>ロウキホウ</t>
    </rPh>
    <rPh sb="5" eb="6">
      <t>ジョウ</t>
    </rPh>
    <phoneticPr fontId="3"/>
  </si>
  <si>
    <t>その他無料</t>
    <rPh sb="2" eb="3">
      <t>タ</t>
    </rPh>
    <rPh sb="3" eb="5">
      <t>ムリョウ</t>
    </rPh>
    <phoneticPr fontId="3"/>
  </si>
  <si>
    <t>年度計</t>
    <rPh sb="0" eb="2">
      <t>ネンド</t>
    </rPh>
    <rPh sb="2" eb="3">
      <t>ケイ</t>
    </rPh>
    <phoneticPr fontId="3"/>
  </si>
  <si>
    <t>有料</t>
    <rPh sb="0" eb="2">
      <t>ユウリョウ</t>
    </rPh>
    <phoneticPr fontId="3"/>
  </si>
  <si>
    <t>公用</t>
    <rPh sb="0" eb="2">
      <t>コウヨウ</t>
    </rPh>
    <phoneticPr fontId="3"/>
  </si>
  <si>
    <t>受付帳（写）</t>
    <rPh sb="0" eb="2">
      <t>ウケツケ</t>
    </rPh>
    <rPh sb="2" eb="3">
      <t>チョウ</t>
    </rPh>
    <rPh sb="4" eb="5">
      <t>ウツ</t>
    </rPh>
    <phoneticPr fontId="3"/>
  </si>
  <si>
    <t>受付帳（写）</t>
    <rPh sb="0" eb="1">
      <t>ウ</t>
    </rPh>
    <rPh sb="1" eb="2">
      <t>ツ</t>
    </rPh>
    <rPh sb="2" eb="3">
      <t>チョウ</t>
    </rPh>
    <rPh sb="4" eb="5">
      <t>ウツ</t>
    </rPh>
    <phoneticPr fontId="3"/>
  </si>
  <si>
    <t>別紙　年間取扱件数資料一覧</t>
    <rPh sb="0" eb="2">
      <t>ベッシ</t>
    </rPh>
    <rPh sb="3" eb="5">
      <t>ネンカン</t>
    </rPh>
    <rPh sb="5" eb="7">
      <t>トリアツカイ</t>
    </rPh>
    <rPh sb="7" eb="9">
      <t>ケンスウ</t>
    </rPh>
    <rPh sb="9" eb="11">
      <t>シリョウ</t>
    </rPh>
    <rPh sb="11" eb="13">
      <t>イチラン</t>
    </rPh>
    <phoneticPr fontId="3"/>
  </si>
  <si>
    <t>資料番号</t>
    <rPh sb="0" eb="2">
      <t>シリョウ</t>
    </rPh>
    <rPh sb="2" eb="4">
      <t>バンゴウ</t>
    </rPh>
    <phoneticPr fontId="3"/>
  </si>
  <si>
    <t>資料１－１、２</t>
    <rPh sb="0" eb="2">
      <t>シリョウ</t>
    </rPh>
    <phoneticPr fontId="3"/>
  </si>
  <si>
    <t>資料２－１、２</t>
    <rPh sb="0" eb="2">
      <t>シリョウ</t>
    </rPh>
    <phoneticPr fontId="3"/>
  </si>
  <si>
    <t>資料３－１、２</t>
    <rPh sb="0" eb="2">
      <t>シリョウ</t>
    </rPh>
    <phoneticPr fontId="3"/>
  </si>
  <si>
    <t>資料５</t>
    <rPh sb="0" eb="2">
      <t>シリョウ</t>
    </rPh>
    <phoneticPr fontId="3"/>
  </si>
  <si>
    <t>資料４－１、２</t>
    <rPh sb="0" eb="2">
      <t>シリョウ</t>
    </rPh>
    <phoneticPr fontId="3"/>
  </si>
  <si>
    <t>内容</t>
    <rPh sb="0" eb="2">
      <t>ナイヨウ</t>
    </rPh>
    <phoneticPr fontId="3"/>
  </si>
  <si>
    <t>資料４－２</t>
    <rPh sb="0" eb="2">
      <t>シリョウ</t>
    </rPh>
    <phoneticPr fontId="3"/>
  </si>
  <si>
    <t>資料４－１</t>
    <rPh sb="0" eb="2">
      <t>シリョウ</t>
    </rPh>
    <phoneticPr fontId="3"/>
  </si>
  <si>
    <t>資料２－２</t>
    <rPh sb="0" eb="2">
      <t>シリョウ</t>
    </rPh>
    <phoneticPr fontId="3"/>
  </si>
  <si>
    <t>照会書</t>
    <phoneticPr fontId="3"/>
  </si>
  <si>
    <t>その他</t>
    <rPh sb="2" eb="3">
      <t>タ</t>
    </rPh>
    <phoneticPr fontId="3"/>
  </si>
  <si>
    <t>印鑑登録</t>
    <rPh sb="0" eb="1">
      <t>イン</t>
    </rPh>
    <rPh sb="1" eb="2">
      <t>カガミ</t>
    </rPh>
    <rPh sb="2" eb="4">
      <t>トウロク</t>
    </rPh>
    <phoneticPr fontId="15"/>
  </si>
  <si>
    <t>年金届</t>
    <phoneticPr fontId="3"/>
  </si>
  <si>
    <t>子ども医療</t>
    <phoneticPr fontId="3"/>
  </si>
  <si>
    <t>国保届</t>
    <rPh sb="0" eb="2">
      <t>コクホ</t>
    </rPh>
    <rPh sb="2" eb="3">
      <t>トドケ</t>
    </rPh>
    <phoneticPr fontId="15"/>
  </si>
  <si>
    <t>印鑑登録</t>
    <rPh sb="0" eb="2">
      <t>インカン</t>
    </rPh>
    <rPh sb="2" eb="4">
      <t>トウロク</t>
    </rPh>
    <phoneticPr fontId="15"/>
  </si>
  <si>
    <r>
      <t>　</t>
    </r>
    <r>
      <rPr>
        <sz val="11"/>
        <color theme="1"/>
        <rFont val="ＭＳ Ｐゴシック"/>
        <family val="3"/>
        <charset val="128"/>
      </rPr>
      <t>資料５</t>
    </r>
    <rPh sb="1" eb="3">
      <t>シリョウ</t>
    </rPh>
    <phoneticPr fontId="3"/>
  </si>
  <si>
    <t>総  　  計</t>
    <phoneticPr fontId="15"/>
  </si>
  <si>
    <t>(1)出生･死亡･婚姻･離婚･転籍を除く戸籍届出</t>
    <phoneticPr fontId="3"/>
  </si>
  <si>
    <t>小　計</t>
  </si>
  <si>
    <t>総計</t>
    <phoneticPr fontId="3"/>
  </si>
  <si>
    <t>小計</t>
    <phoneticPr fontId="3"/>
  </si>
  <si>
    <t>小　　計</t>
    <rPh sb="0" eb="1">
      <t>ショウ</t>
    </rPh>
    <rPh sb="3" eb="4">
      <t>ケイ</t>
    </rPh>
    <phoneticPr fontId="4"/>
  </si>
  <si>
    <t>小  計</t>
    <rPh sb="0" eb="1">
      <t>ショウ</t>
    </rPh>
    <phoneticPr fontId="15"/>
  </si>
  <si>
    <t>即　日</t>
    <rPh sb="0" eb="1">
      <t>ソク</t>
    </rPh>
    <rPh sb="2" eb="3">
      <t>ニチ</t>
    </rPh>
    <phoneticPr fontId="3"/>
  </si>
  <si>
    <t>資料２－１</t>
    <rPh sb="0" eb="2">
      <t>シリョウ</t>
    </rPh>
    <phoneticPr fontId="3"/>
  </si>
  <si>
    <t>令和６年度　戸籍住民課月別取扱件数（届出）</t>
    <phoneticPr fontId="3"/>
  </si>
  <si>
    <t>令和6年度戸籍住民課月別取扱件数（証明書）</t>
    <rPh sb="0" eb="2">
      <t>レイワ</t>
    </rPh>
    <rPh sb="3" eb="5">
      <t>ネンド</t>
    </rPh>
    <rPh sb="5" eb="7">
      <t>コセキ</t>
    </rPh>
    <rPh sb="7" eb="10">
      <t>ジュウミンカ</t>
    </rPh>
    <rPh sb="10" eb="12">
      <t>ツキベツ</t>
    </rPh>
    <rPh sb="11" eb="12">
      <t>ベツ</t>
    </rPh>
    <rPh sb="12" eb="16">
      <t>トリアツカイケンスウ</t>
    </rPh>
    <rPh sb="17" eb="20">
      <t>ショウメイショ</t>
    </rPh>
    <phoneticPr fontId="3"/>
  </si>
  <si>
    <t>広域戸籍現戸</t>
    <rPh sb="0" eb="2">
      <t>コウイキ</t>
    </rPh>
    <rPh sb="2" eb="4">
      <t>コセキ</t>
    </rPh>
    <rPh sb="4" eb="5">
      <t>ゲン</t>
    </rPh>
    <rPh sb="5" eb="6">
      <t>ト</t>
    </rPh>
    <phoneticPr fontId="29"/>
  </si>
  <si>
    <t>広域戸籍現除</t>
    <rPh sb="0" eb="2">
      <t>コウイキ</t>
    </rPh>
    <rPh sb="2" eb="4">
      <t>コセキ</t>
    </rPh>
    <rPh sb="4" eb="5">
      <t>ゲン</t>
    </rPh>
    <rPh sb="5" eb="6">
      <t>ジ</t>
    </rPh>
    <phoneticPr fontId="29"/>
  </si>
  <si>
    <t>広域戸籍旧除･原</t>
    <rPh sb="0" eb="2">
      <t>コウイキ</t>
    </rPh>
    <rPh sb="2" eb="4">
      <t>コセキ</t>
    </rPh>
    <rPh sb="4" eb="5">
      <t>キュウ</t>
    </rPh>
    <rPh sb="5" eb="6">
      <t>ジョ</t>
    </rPh>
    <rPh sb="7" eb="8">
      <t>ハラ</t>
    </rPh>
    <phoneticPr fontId="29"/>
  </si>
  <si>
    <t>電子証明現戸</t>
    <rPh sb="0" eb="4">
      <t>デンシショウメイ</t>
    </rPh>
    <rPh sb="4" eb="5">
      <t>ゲン</t>
    </rPh>
    <rPh sb="5" eb="6">
      <t>ト</t>
    </rPh>
    <phoneticPr fontId="29"/>
  </si>
  <si>
    <t>電子証明現除</t>
    <rPh sb="0" eb="4">
      <t>デンシショウメイ</t>
    </rPh>
    <rPh sb="4" eb="5">
      <t>ゲン</t>
    </rPh>
    <rPh sb="5" eb="6">
      <t>ジ</t>
    </rPh>
    <phoneticPr fontId="29"/>
  </si>
  <si>
    <t>電子証明旧除･原</t>
    <rPh sb="0" eb="2">
      <t>デンシ</t>
    </rPh>
    <rPh sb="2" eb="4">
      <t>ショウメイ</t>
    </rPh>
    <rPh sb="4" eb="5">
      <t>キュウ</t>
    </rPh>
    <rPh sb="5" eb="6">
      <t>ジョ</t>
    </rPh>
    <rPh sb="7" eb="8">
      <t>ハラ</t>
    </rPh>
    <phoneticPr fontId="29"/>
  </si>
  <si>
    <t>戸籍届内容証明</t>
    <rPh sb="0" eb="2">
      <t>コセキ</t>
    </rPh>
    <rPh sb="2" eb="3">
      <t>トドケ</t>
    </rPh>
    <rPh sb="3" eb="5">
      <t>ナイヨウ</t>
    </rPh>
    <rPh sb="5" eb="7">
      <t>ショウメイ</t>
    </rPh>
    <phoneticPr fontId="29"/>
  </si>
  <si>
    <t>マイナンバーカード交付予約件数　（令和６年度）</t>
    <rPh sb="9" eb="11">
      <t>コウフ</t>
    </rPh>
    <rPh sb="11" eb="15">
      <t>ヨヤクケンスウ</t>
    </rPh>
    <rPh sb="17" eb="19">
      <t>レイワ</t>
    </rPh>
    <rPh sb="20" eb="22">
      <t>ネンド</t>
    </rPh>
    <phoneticPr fontId="3"/>
  </si>
  <si>
    <t>令和６年</t>
    <rPh sb="0" eb="2">
      <t>レイワ</t>
    </rPh>
    <rPh sb="3" eb="4">
      <t>ネン</t>
    </rPh>
    <phoneticPr fontId="3"/>
  </si>
  <si>
    <t>令和６年度</t>
    <rPh sb="0" eb="2">
      <t>レイワ</t>
    </rPh>
    <rPh sb="3" eb="5">
      <t>ネンド</t>
    </rPh>
    <phoneticPr fontId="3"/>
  </si>
  <si>
    <t>日　曜　窓　口　受　付　件　数 （令和６年度は8:30～17:00まで）</t>
    <rPh sb="0" eb="1">
      <t>ヒ</t>
    </rPh>
    <rPh sb="2" eb="3">
      <t>ヨウ</t>
    </rPh>
    <rPh sb="4" eb="5">
      <t>マド</t>
    </rPh>
    <rPh sb="6" eb="7">
      <t>クチ</t>
    </rPh>
    <rPh sb="8" eb="9">
      <t>ウケ</t>
    </rPh>
    <rPh sb="10" eb="11">
      <t>ヅケ</t>
    </rPh>
    <rPh sb="12" eb="13">
      <t>ケン</t>
    </rPh>
    <rPh sb="14" eb="15">
      <t>カズ</t>
    </rPh>
    <rPh sb="17" eb="19">
      <t>レイワ</t>
    </rPh>
    <rPh sb="20" eb="22">
      <t>ネンド</t>
    </rPh>
    <phoneticPr fontId="4"/>
  </si>
  <si>
    <t>令和６年度　郵送有料申請件数</t>
    <rPh sb="0" eb="2">
      <t>レイワ</t>
    </rPh>
    <rPh sb="3" eb="5">
      <t>ネンド</t>
    </rPh>
    <rPh sb="6" eb="8">
      <t>ユウソウ</t>
    </rPh>
    <rPh sb="8" eb="10">
      <t>ユウリョウ</t>
    </rPh>
    <rPh sb="10" eb="12">
      <t>シンセイ</t>
    </rPh>
    <rPh sb="12" eb="14">
      <t>ケンスウ</t>
    </rPh>
    <phoneticPr fontId="3"/>
  </si>
  <si>
    <t>令和６、７年度　戸籍住民課窓口月別取扱件数（届出）</t>
    <rPh sb="0" eb="2">
      <t>レイワ</t>
    </rPh>
    <rPh sb="5" eb="7">
      <t>ネンド</t>
    </rPh>
    <rPh sb="8" eb="10">
      <t>コセキ</t>
    </rPh>
    <rPh sb="10" eb="13">
      <t>ジュウミンカ</t>
    </rPh>
    <rPh sb="13" eb="15">
      <t>マドグチ</t>
    </rPh>
    <rPh sb="15" eb="16">
      <t>ツキ</t>
    </rPh>
    <rPh sb="16" eb="17">
      <t>ベツ</t>
    </rPh>
    <rPh sb="17" eb="21">
      <t>トリアツカイケンスウ</t>
    </rPh>
    <rPh sb="22" eb="23">
      <t>トド</t>
    </rPh>
    <rPh sb="23" eb="24">
      <t>デ</t>
    </rPh>
    <phoneticPr fontId="3"/>
  </si>
  <si>
    <t>令和６、７年度　戸籍住民課窓口月別取扱件数（証明書）</t>
    <rPh sb="0" eb="2">
      <t>レイワ</t>
    </rPh>
    <rPh sb="5" eb="7">
      <t>ネンド</t>
    </rPh>
    <rPh sb="8" eb="13">
      <t>コセキジュウミンカ</t>
    </rPh>
    <rPh sb="13" eb="15">
      <t>マドグチ</t>
    </rPh>
    <rPh sb="15" eb="16">
      <t>ツキ</t>
    </rPh>
    <rPh sb="16" eb="17">
      <t>ベツ</t>
    </rPh>
    <rPh sb="17" eb="21">
      <t>トリアツカイケンスウ</t>
    </rPh>
    <rPh sb="22" eb="25">
      <t>ショウメイショ</t>
    </rPh>
    <phoneticPr fontId="3"/>
  </si>
  <si>
    <t>令和６、７年度　郵送有料申請件数</t>
    <rPh sb="0" eb="2">
      <t>レイワ</t>
    </rPh>
    <rPh sb="5" eb="7">
      <t>ネンド</t>
    </rPh>
    <rPh sb="8" eb="10">
      <t>ユウソウ</t>
    </rPh>
    <rPh sb="10" eb="12">
      <t>ユウリョウ</t>
    </rPh>
    <rPh sb="12" eb="16">
      <t>シンセイケンスウ</t>
    </rPh>
    <phoneticPr fontId="3"/>
  </si>
  <si>
    <t>令和６、７年度　日曜窓口受付件数</t>
    <rPh sb="0" eb="2">
      <t>レイワ</t>
    </rPh>
    <rPh sb="5" eb="7">
      <t>ネンド</t>
    </rPh>
    <rPh sb="8" eb="10">
      <t>ニチヨウ</t>
    </rPh>
    <rPh sb="10" eb="12">
      <t>マドグチ</t>
    </rPh>
    <rPh sb="12" eb="14">
      <t>ウケツケ</t>
    </rPh>
    <rPh sb="14" eb="16">
      <t>ケンスウ</t>
    </rPh>
    <phoneticPr fontId="3"/>
  </si>
  <si>
    <t>令和６、７年度　マイナンバーカード交付予約件数</t>
    <rPh sb="0" eb="2">
      <t>レイワ</t>
    </rPh>
    <rPh sb="5" eb="7">
      <t>ネンド</t>
    </rPh>
    <rPh sb="17" eb="19">
      <t>コウフ</t>
    </rPh>
    <rPh sb="19" eb="21">
      <t>ヨヤク</t>
    </rPh>
    <rPh sb="21" eb="23">
      <t>ケンスウ</t>
    </rPh>
    <phoneticPr fontId="3"/>
  </si>
  <si>
    <t>資料１－１</t>
    <phoneticPr fontId="3"/>
  </si>
  <si>
    <t>資料１－２</t>
    <phoneticPr fontId="3"/>
  </si>
  <si>
    <t>令和７年度　戸籍住民課月別取扱件数（届出）</t>
    <phoneticPr fontId="3"/>
  </si>
  <si>
    <t>令和７年度戸籍住民課月別取扱件数（証明書）</t>
    <rPh sb="0" eb="2">
      <t>レイワ</t>
    </rPh>
    <rPh sb="3" eb="5">
      <t>ネンド</t>
    </rPh>
    <rPh sb="5" eb="7">
      <t>コセキ</t>
    </rPh>
    <rPh sb="7" eb="10">
      <t>ジュウミンカ</t>
    </rPh>
    <rPh sb="10" eb="12">
      <t>ツキベツ</t>
    </rPh>
    <rPh sb="11" eb="12">
      <t>ベツ</t>
    </rPh>
    <rPh sb="12" eb="16">
      <t>トリアツカイケンスウ</t>
    </rPh>
    <rPh sb="17" eb="20">
      <t>ショウメイショ</t>
    </rPh>
    <phoneticPr fontId="3"/>
  </si>
  <si>
    <t>資料３－２</t>
    <phoneticPr fontId="3"/>
  </si>
  <si>
    <t>資料３－１</t>
    <rPh sb="0" eb="2">
      <t>シリョウ</t>
    </rPh>
    <phoneticPr fontId="3"/>
  </si>
  <si>
    <t>マイナンバーカード交付予約件数　（令和７年度）</t>
    <rPh sb="9" eb="11">
      <t>コウフ</t>
    </rPh>
    <rPh sb="11" eb="15">
      <t>ヨヤクケンスウ</t>
    </rPh>
    <rPh sb="17" eb="19">
      <t>レイワ</t>
    </rPh>
    <rPh sb="20" eb="22">
      <t>ネンド</t>
    </rPh>
    <phoneticPr fontId="3"/>
  </si>
  <si>
    <t>令和７年</t>
    <rPh sb="0" eb="2">
      <t>レイワ</t>
    </rPh>
    <rPh sb="3" eb="4">
      <t>ネン</t>
    </rPh>
    <phoneticPr fontId="3"/>
  </si>
  <si>
    <t>令和７年度</t>
    <rPh sb="0" eb="2">
      <t>レイワ</t>
    </rPh>
    <rPh sb="3" eb="5">
      <t>ネンド</t>
    </rPh>
    <phoneticPr fontId="3"/>
  </si>
  <si>
    <t>令和7年度　郵送有料申請件数</t>
    <rPh sb="0" eb="2">
      <t>レイワ</t>
    </rPh>
    <rPh sb="3" eb="5">
      <t>ネンド</t>
    </rPh>
    <rPh sb="6" eb="8">
      <t>ユウソウ</t>
    </rPh>
    <rPh sb="8" eb="14">
      <t>ユウリョウシンセイケンスウ</t>
    </rPh>
    <phoneticPr fontId="3"/>
  </si>
  <si>
    <t>日　曜　窓　口　受　付　件　数（令和7年度は8:30～12:00まで）</t>
    <rPh sb="0" eb="1">
      <t>ヒ</t>
    </rPh>
    <rPh sb="2" eb="3">
      <t>ヨウ</t>
    </rPh>
    <rPh sb="4" eb="5">
      <t>マド</t>
    </rPh>
    <rPh sb="6" eb="7">
      <t>クチ</t>
    </rPh>
    <rPh sb="8" eb="9">
      <t>ウケ</t>
    </rPh>
    <rPh sb="10" eb="11">
      <t>ヅケ</t>
    </rPh>
    <rPh sb="12" eb="13">
      <t>ケン</t>
    </rPh>
    <rPh sb="14" eb="15">
      <t>カズ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</si>
</sst>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¥&quot;#,##0;[Red]&quot;¥&quot;\-#,##0"/>
    <numFmt numFmtId="176" formatCode="[$-411]ggg\ \ e\ \ &quot;年  度&quot;"/>
    <numFmt numFmtId="177" formatCode="m&quot;月&quot;"/>
    <numFmt numFmtId="178" formatCode="0\ &quot;件&quot;\ "/>
    <numFmt numFmtId="179" formatCode="#,##0\ &quot;件&quot;\ "/>
    <numFmt numFmtId="180" formatCode="#,###\ &quot;件&quot;\ "/>
    <numFmt numFmtId="181" formatCode="0\ &quot;日&quot;\ "/>
    <numFmt numFmtId="182" formatCode="d&quot;日&quot;"/>
    <numFmt numFmtId="183" formatCode="aaa"/>
    <numFmt numFmtId="184" formatCode="#,##0_ "/>
  </numFmts>
  <fonts count="3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6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indexed="8"/>
      <name val="ＭＳ Ｐ明朝"/>
      <family val="1"/>
      <charset val="128"/>
    </font>
    <font>
      <sz val="12"/>
      <name val="ＭＳ Ｐ明朝"/>
      <family val="1"/>
      <charset val="128"/>
    </font>
    <font>
      <sz val="14"/>
      <color theme="1"/>
      <name val="游ゴシック"/>
      <family val="2"/>
      <charset val="128"/>
      <scheme val="minor"/>
    </font>
    <font>
      <sz val="14"/>
      <color indexed="8"/>
      <name val="ＭＳ Ｐ明朝"/>
      <family val="1"/>
      <charset val="128"/>
    </font>
    <font>
      <sz val="14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sz val="16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6"/>
      <name val="BIZ UD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rgb="FF505050"/>
      </bottom>
      <diagonal/>
    </border>
    <border>
      <left/>
      <right style="double">
        <color indexed="64"/>
      </right>
      <top style="thin">
        <color rgb="FF505050"/>
      </top>
      <bottom style="thin">
        <color rgb="FF505050"/>
      </bottom>
      <diagonal/>
    </border>
    <border>
      <left/>
      <right style="double">
        <color indexed="64"/>
      </right>
      <top/>
      <bottom style="thin">
        <color rgb="FF50505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thin">
        <color rgb="FF50505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rgb="FF505050"/>
      </top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rgb="FF505050"/>
      </bottom>
      <diagonal/>
    </border>
    <border>
      <left style="medium">
        <color indexed="64"/>
      </left>
      <right/>
      <top/>
      <bottom style="thin">
        <color rgb="FF505050"/>
      </bottom>
      <diagonal/>
    </border>
    <border>
      <left style="medium">
        <color indexed="64"/>
      </left>
      <right/>
      <top style="thin">
        <color rgb="FF505050"/>
      </top>
      <bottom/>
      <diagonal/>
    </border>
    <border>
      <left style="medium">
        <color indexed="64"/>
      </left>
      <right/>
      <top style="thin">
        <color rgb="FF505050"/>
      </top>
      <bottom style="thin">
        <color rgb="FF505050"/>
      </bottom>
      <diagonal/>
    </border>
    <border>
      <left style="medium">
        <color indexed="64"/>
      </left>
      <right/>
      <top style="thin">
        <color rgb="FF50505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 diagonalDown="1">
      <left style="double">
        <color indexed="64"/>
      </left>
      <right/>
      <top style="double">
        <color indexed="64"/>
      </top>
      <bottom style="thin">
        <color rgb="FF505050"/>
      </bottom>
      <diagonal style="thin">
        <color indexed="64"/>
      </diagonal>
    </border>
    <border>
      <left style="thin">
        <color indexed="64"/>
      </left>
      <right/>
      <top/>
      <bottom style="thin">
        <color rgb="FF505050"/>
      </bottom>
      <diagonal/>
    </border>
    <border>
      <left style="thin">
        <color indexed="64"/>
      </left>
      <right/>
      <top style="thin">
        <color rgb="FF505050"/>
      </top>
      <bottom/>
      <diagonal/>
    </border>
    <border>
      <left style="double">
        <color indexed="64"/>
      </left>
      <right/>
      <top style="thin">
        <color rgb="FF505050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rgb="FF505050"/>
      </bottom>
      <diagonal/>
    </border>
    <border>
      <left style="medium">
        <color indexed="64"/>
      </left>
      <right style="medium">
        <color indexed="64"/>
      </right>
      <top/>
      <bottom style="thin">
        <color rgb="FF505050"/>
      </bottom>
      <diagonal/>
    </border>
    <border>
      <left style="medium">
        <color indexed="64"/>
      </left>
      <right style="medium">
        <color indexed="64"/>
      </right>
      <top style="thin">
        <color rgb="FF505050"/>
      </top>
      <bottom/>
      <diagonal/>
    </border>
    <border diagonalUp="1">
      <left style="double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double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3" fillId="0" borderId="0"/>
    <xf numFmtId="38" fontId="13" fillId="0" borderId="0" applyFont="0" applyFill="0" applyBorder="0" applyAlignment="0" applyProtection="0"/>
  </cellStyleXfs>
  <cellXfs count="190">
    <xf numFmtId="0" fontId="0" fillId="0" borderId="0" xfId="0">
      <alignment vertical="center"/>
    </xf>
    <xf numFmtId="0" fontId="5" fillId="0" borderId="0" xfId="0" applyFont="1">
      <alignment vertical="center"/>
    </xf>
    <xf numFmtId="55" fontId="6" fillId="0" borderId="0" xfId="0" applyNumberFormat="1" applyFont="1" applyAlignment="1">
      <alignment horizontal="right" vertical="center"/>
    </xf>
    <xf numFmtId="177" fontId="7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8" fontId="6" fillId="0" borderId="6" xfId="1" applyNumberFormat="1" applyFont="1" applyBorder="1" applyProtection="1">
      <alignment vertical="center"/>
      <protection locked="0"/>
    </xf>
    <xf numFmtId="178" fontId="6" fillId="0" borderId="7" xfId="1" applyNumberFormat="1" applyFont="1" applyBorder="1" applyProtection="1">
      <alignment vertical="center"/>
      <protection locked="0"/>
    </xf>
    <xf numFmtId="0" fontId="7" fillId="0" borderId="9" xfId="0" applyFont="1" applyBorder="1" applyAlignment="1">
      <alignment horizontal="center" vertical="center"/>
    </xf>
    <xf numFmtId="178" fontId="6" fillId="0" borderId="9" xfId="1" applyNumberFormat="1" applyFont="1" applyBorder="1" applyProtection="1">
      <alignment vertical="center"/>
      <protection locked="0"/>
    </xf>
    <xf numFmtId="178" fontId="6" fillId="0" borderId="10" xfId="1" applyNumberFormat="1" applyFont="1" applyBorder="1" applyProtection="1">
      <alignment vertical="center"/>
      <protection locked="0"/>
    </xf>
    <xf numFmtId="0" fontId="7" fillId="0" borderId="12" xfId="0" applyFont="1" applyBorder="1" applyAlignment="1">
      <alignment horizontal="center" vertical="center"/>
    </xf>
    <xf numFmtId="178" fontId="6" fillId="0" borderId="12" xfId="1" applyNumberFormat="1" applyFont="1" applyBorder="1" applyProtection="1">
      <alignment vertical="center"/>
      <protection locked="0"/>
    </xf>
    <xf numFmtId="178" fontId="6" fillId="0" borderId="13" xfId="1" applyNumberFormat="1" applyFont="1" applyBorder="1" applyProtection="1">
      <alignment vertical="center"/>
      <protection locked="0"/>
    </xf>
    <xf numFmtId="0" fontId="7" fillId="0" borderId="16" xfId="0" applyFont="1" applyBorder="1" applyAlignment="1">
      <alignment horizontal="center" vertical="center"/>
    </xf>
    <xf numFmtId="178" fontId="6" fillId="0" borderId="16" xfId="1" applyNumberFormat="1" applyFont="1" applyBorder="1" applyProtection="1">
      <alignment vertical="center"/>
      <protection locked="0"/>
    </xf>
    <xf numFmtId="0" fontId="7" fillId="0" borderId="19" xfId="0" applyFont="1" applyBorder="1" applyAlignment="1">
      <alignment horizontal="center" vertical="center"/>
    </xf>
    <xf numFmtId="178" fontId="6" fillId="0" borderId="19" xfId="1" applyNumberFormat="1" applyFont="1" applyBorder="1" applyProtection="1">
      <alignment vertical="center"/>
      <protection locked="0"/>
    </xf>
    <xf numFmtId="178" fontId="6" fillId="0" borderId="20" xfId="1" applyNumberFormat="1" applyFont="1" applyBorder="1" applyProtection="1">
      <alignment vertical="center"/>
      <protection locked="0"/>
    </xf>
    <xf numFmtId="180" fontId="6" fillId="0" borderId="17" xfId="1" applyNumberFormat="1" applyFont="1" applyBorder="1">
      <alignment vertical="center"/>
    </xf>
    <xf numFmtId="178" fontId="6" fillId="0" borderId="24" xfId="1" applyNumberFormat="1" applyFont="1" applyBorder="1" applyAlignment="1" applyProtection="1">
      <alignment vertical="center" shrinkToFit="1"/>
      <protection locked="0"/>
    </xf>
    <xf numFmtId="178" fontId="6" fillId="0" borderId="25" xfId="1" applyNumberFormat="1" applyFont="1" applyBorder="1" applyAlignment="1" applyProtection="1">
      <alignment vertical="center" shrinkToFit="1"/>
      <protection locked="0"/>
    </xf>
    <xf numFmtId="180" fontId="6" fillId="0" borderId="26" xfId="1" applyNumberFormat="1" applyFont="1" applyBorder="1">
      <alignment vertical="center"/>
    </xf>
    <xf numFmtId="180" fontId="6" fillId="0" borderId="29" xfId="1" applyNumberFormat="1" applyFont="1" applyBorder="1" applyProtection="1">
      <alignment vertical="center"/>
      <protection locked="0"/>
    </xf>
    <xf numFmtId="180" fontId="6" fillId="0" borderId="30" xfId="1" applyNumberFormat="1" applyFont="1" applyBorder="1">
      <alignment vertical="center"/>
    </xf>
    <xf numFmtId="181" fontId="5" fillId="0" borderId="19" xfId="0" applyNumberFormat="1" applyFont="1" applyBorder="1" applyProtection="1">
      <alignment vertical="center"/>
      <protection locked="0"/>
    </xf>
    <xf numFmtId="181" fontId="6" fillId="0" borderId="21" xfId="0" applyNumberFormat="1" applyFont="1" applyBorder="1">
      <alignment vertical="center"/>
    </xf>
    <xf numFmtId="182" fontId="10" fillId="0" borderId="0" xfId="0" applyNumberFormat="1" applyFont="1" applyAlignment="1">
      <alignment horizontal="left" vertical="center"/>
    </xf>
    <xf numFmtId="182" fontId="0" fillId="0" borderId="0" xfId="0" applyNumberFormat="1" applyAlignment="1">
      <alignment horizontal="left" vertical="center"/>
    </xf>
    <xf numFmtId="183" fontId="11" fillId="0" borderId="36" xfId="0" applyNumberFormat="1" applyFont="1" applyBorder="1" applyAlignment="1">
      <alignment horizontal="left" vertical="center"/>
    </xf>
    <xf numFmtId="183" fontId="11" fillId="0" borderId="37" xfId="0" applyNumberFormat="1" applyFont="1" applyBorder="1" applyAlignment="1">
      <alignment horizontal="left" vertical="center"/>
    </xf>
    <xf numFmtId="183" fontId="11" fillId="0" borderId="38" xfId="0" applyNumberFormat="1" applyFont="1" applyBorder="1" applyAlignment="1">
      <alignment horizontal="left" vertical="center"/>
    </xf>
    <xf numFmtId="182" fontId="0" fillId="0" borderId="0" xfId="0" applyNumberFormat="1" applyAlignment="1">
      <alignment horizontal="right" vertical="center"/>
    </xf>
    <xf numFmtId="0" fontId="14" fillId="0" borderId="0" xfId="2" applyFont="1" applyAlignment="1">
      <alignment vertical="center"/>
    </xf>
    <xf numFmtId="0" fontId="14" fillId="2" borderId="0" xfId="2" applyFont="1" applyFill="1" applyAlignment="1">
      <alignment vertical="center"/>
    </xf>
    <xf numFmtId="0" fontId="14" fillId="0" borderId="0" xfId="2" quotePrefix="1" applyFont="1" applyAlignment="1">
      <alignment horizontal="left" vertical="center"/>
    </xf>
    <xf numFmtId="0" fontId="0" fillId="0" borderId="9" xfId="0" applyBorder="1">
      <alignment vertical="center"/>
    </xf>
    <xf numFmtId="0" fontId="0" fillId="0" borderId="9" xfId="0" applyBorder="1" applyAlignment="1">
      <alignment vertical="center" shrinkToFit="1"/>
    </xf>
    <xf numFmtId="0" fontId="0" fillId="0" borderId="9" xfId="0" applyBorder="1" applyAlignment="1">
      <alignment vertical="center" wrapText="1" shrinkToFit="1"/>
    </xf>
    <xf numFmtId="0" fontId="0" fillId="4" borderId="9" xfId="0" applyFill="1" applyBorder="1">
      <alignment vertical="center"/>
    </xf>
    <xf numFmtId="0" fontId="0" fillId="4" borderId="0" xfId="0" applyFill="1">
      <alignment vertical="center"/>
    </xf>
    <xf numFmtId="0" fontId="0" fillId="3" borderId="0" xfId="0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17" fillId="0" borderId="0" xfId="0" applyFont="1">
      <alignment vertical="center"/>
    </xf>
    <xf numFmtId="0" fontId="19" fillId="3" borderId="9" xfId="2" applyFont="1" applyFill="1" applyBorder="1" applyAlignment="1">
      <alignment horizontal="centerContinuous" vertical="center"/>
    </xf>
    <xf numFmtId="0" fontId="22" fillId="3" borderId="32" xfId="2" applyFont="1" applyFill="1" applyBorder="1" applyAlignment="1">
      <alignment horizontal="center" vertical="center" wrapText="1"/>
    </xf>
    <xf numFmtId="0" fontId="23" fillId="3" borderId="0" xfId="2" applyFont="1" applyFill="1" applyAlignment="1">
      <alignment horizontal="center" vertical="center"/>
    </xf>
    <xf numFmtId="0" fontId="23" fillId="3" borderId="43" xfId="2" applyFont="1" applyFill="1" applyBorder="1" applyAlignment="1">
      <alignment horizontal="center" vertical="center"/>
    </xf>
    <xf numFmtId="38" fontId="23" fillId="0" borderId="6" xfId="3" applyFont="1" applyFill="1" applyBorder="1" applyAlignment="1" applyProtection="1">
      <alignment vertical="center"/>
      <protection locked="0"/>
    </xf>
    <xf numFmtId="38" fontId="22" fillId="0" borderId="6" xfId="3" applyFont="1" applyFill="1" applyBorder="1" applyAlignment="1" applyProtection="1">
      <alignment vertical="center"/>
      <protection locked="0"/>
    </xf>
    <xf numFmtId="38" fontId="23" fillId="0" borderId="9" xfId="3" applyFont="1" applyFill="1" applyBorder="1" applyAlignment="1" applyProtection="1">
      <alignment vertical="center"/>
      <protection locked="0"/>
    </xf>
    <xf numFmtId="38" fontId="22" fillId="0" borderId="9" xfId="3" applyFont="1" applyFill="1" applyBorder="1" applyAlignment="1" applyProtection="1">
      <alignment vertical="center"/>
      <protection locked="0"/>
    </xf>
    <xf numFmtId="0" fontId="22" fillId="3" borderId="9" xfId="2" applyFont="1" applyFill="1" applyBorder="1" applyAlignment="1">
      <alignment horizontal="centerContinuous" vertical="center"/>
    </xf>
    <xf numFmtId="6" fontId="22" fillId="3" borderId="9" xfId="2" applyNumberFormat="1" applyFont="1" applyFill="1" applyBorder="1" applyAlignment="1">
      <alignment horizontal="centerContinuous" vertical="center"/>
    </xf>
    <xf numFmtId="38" fontId="22" fillId="0" borderId="9" xfId="3" applyFont="1" applyFill="1" applyBorder="1" applyAlignment="1" applyProtection="1">
      <alignment vertical="center"/>
    </xf>
    <xf numFmtId="38" fontId="23" fillId="0" borderId="40" xfId="3" applyFont="1" applyFill="1" applyBorder="1" applyAlignment="1" applyProtection="1">
      <alignment vertical="center"/>
      <protection locked="0"/>
    </xf>
    <xf numFmtId="38" fontId="23" fillId="0" borderId="42" xfId="3" applyFont="1" applyFill="1" applyBorder="1" applyAlignment="1" applyProtection="1">
      <alignment vertical="center"/>
    </xf>
    <xf numFmtId="38" fontId="23" fillId="0" borderId="9" xfId="3" applyFont="1" applyFill="1" applyBorder="1" applyAlignment="1" applyProtection="1">
      <alignment vertical="center"/>
    </xf>
    <xf numFmtId="38" fontId="20" fillId="3" borderId="9" xfId="3" applyFont="1" applyFill="1" applyBorder="1" applyAlignment="1" applyProtection="1">
      <alignment vertical="center"/>
      <protection locked="0"/>
    </xf>
    <xf numFmtId="38" fontId="19" fillId="3" borderId="9" xfId="3" applyFont="1" applyFill="1" applyBorder="1" applyAlignment="1" applyProtection="1">
      <alignment vertical="center"/>
    </xf>
    <xf numFmtId="38" fontId="19" fillId="3" borderId="9" xfId="3" applyFont="1" applyFill="1" applyBorder="1" applyAlignment="1" applyProtection="1">
      <alignment vertical="center"/>
      <protection locked="0"/>
    </xf>
    <xf numFmtId="0" fontId="19" fillId="3" borderId="9" xfId="2" applyFont="1" applyFill="1" applyBorder="1" applyAlignment="1">
      <alignment horizontal="centerContinuous" vertical="center" shrinkToFit="1"/>
    </xf>
    <xf numFmtId="38" fontId="20" fillId="3" borderId="10" xfId="3" applyFont="1" applyFill="1" applyBorder="1" applyAlignment="1" applyProtection="1">
      <alignment vertical="center"/>
    </xf>
    <xf numFmtId="183" fontId="11" fillId="0" borderId="45" xfId="0" applyNumberFormat="1" applyFont="1" applyBorder="1" applyAlignment="1">
      <alignment horizontal="left" vertical="center"/>
    </xf>
    <xf numFmtId="184" fontId="25" fillId="0" borderId="46" xfId="0" applyNumberFormat="1" applyFont="1" applyBorder="1" applyAlignment="1">
      <alignment horizontal="center" vertical="center"/>
    </xf>
    <xf numFmtId="184" fontId="0" fillId="0" borderId="0" xfId="0" applyNumberFormat="1">
      <alignment vertical="center"/>
    </xf>
    <xf numFmtId="184" fontId="0" fillId="0" borderId="9" xfId="0" applyNumberFormat="1" applyBorder="1">
      <alignment vertical="center"/>
    </xf>
    <xf numFmtId="184" fontId="0" fillId="0" borderId="9" xfId="0" applyNumberFormat="1" applyBorder="1" applyAlignment="1">
      <alignment vertical="center" shrinkToFit="1"/>
    </xf>
    <xf numFmtId="184" fontId="0" fillId="0" borderId="9" xfId="0" applyNumberFormat="1" applyBorder="1" applyAlignment="1">
      <alignment vertical="center" wrapText="1" shrinkToFit="1"/>
    </xf>
    <xf numFmtId="184" fontId="0" fillId="4" borderId="9" xfId="0" applyNumberFormat="1" applyFill="1" applyBorder="1">
      <alignment vertical="center"/>
    </xf>
    <xf numFmtId="184" fontId="0" fillId="5" borderId="9" xfId="0" applyNumberFormat="1" applyFill="1" applyBorder="1">
      <alignment vertical="center"/>
    </xf>
    <xf numFmtId="0" fontId="27" fillId="0" borderId="0" xfId="0" applyFont="1">
      <alignment vertical="center"/>
    </xf>
    <xf numFmtId="0" fontId="28" fillId="0" borderId="9" xfId="0" applyFont="1" applyBorder="1" applyAlignment="1">
      <alignment horizontal="center" vertical="center"/>
    </xf>
    <xf numFmtId="0" fontId="28" fillId="0" borderId="9" xfId="0" applyFont="1" applyBorder="1">
      <alignment vertical="center"/>
    </xf>
    <xf numFmtId="38" fontId="28" fillId="0" borderId="9" xfId="0" applyNumberFormat="1" applyFont="1" applyBorder="1">
      <alignment vertical="center"/>
    </xf>
    <xf numFmtId="0" fontId="19" fillId="3" borderId="12" xfId="2" applyFont="1" applyFill="1" applyBorder="1" applyAlignment="1">
      <alignment horizontal="centerContinuous" vertical="center"/>
    </xf>
    <xf numFmtId="38" fontId="19" fillId="3" borderId="12" xfId="3" applyFont="1" applyFill="1" applyBorder="1" applyAlignment="1" applyProtection="1">
      <alignment vertical="center"/>
      <protection locked="0"/>
    </xf>
    <xf numFmtId="38" fontId="19" fillId="3" borderId="12" xfId="3" applyFont="1" applyFill="1" applyBorder="1" applyAlignment="1" applyProtection="1">
      <alignment vertical="center"/>
    </xf>
    <xf numFmtId="180" fontId="6" fillId="0" borderId="8" xfId="1" applyNumberFormat="1" applyFont="1" applyBorder="1">
      <alignment vertical="center"/>
    </xf>
    <xf numFmtId="180" fontId="6" fillId="0" borderId="11" xfId="1" applyNumberFormat="1" applyFont="1" applyBorder="1">
      <alignment vertical="center"/>
    </xf>
    <xf numFmtId="180" fontId="6" fillId="0" borderId="14" xfId="1" applyNumberFormat="1" applyFont="1" applyBorder="1">
      <alignment vertical="center"/>
    </xf>
    <xf numFmtId="180" fontId="6" fillId="0" borderId="21" xfId="1" applyNumberFormat="1" applyFont="1" applyBorder="1">
      <alignment vertical="center"/>
    </xf>
    <xf numFmtId="180" fontId="6" fillId="0" borderId="6" xfId="1" applyNumberFormat="1" applyFont="1" applyBorder="1" applyProtection="1">
      <alignment vertical="center"/>
      <protection locked="0"/>
    </xf>
    <xf numFmtId="180" fontId="6" fillId="0" borderId="9" xfId="1" applyNumberFormat="1" applyFont="1" applyBorder="1" applyProtection="1">
      <alignment vertical="center"/>
      <protection locked="0"/>
    </xf>
    <xf numFmtId="180" fontId="6" fillId="0" borderId="12" xfId="1" applyNumberFormat="1" applyFont="1" applyBorder="1" applyProtection="1">
      <alignment vertical="center"/>
      <protection locked="0"/>
    </xf>
    <xf numFmtId="180" fontId="6" fillId="0" borderId="16" xfId="1" applyNumberFormat="1" applyFont="1" applyBorder="1" applyProtection="1">
      <alignment vertical="center"/>
      <protection locked="0"/>
    </xf>
    <xf numFmtId="180" fontId="6" fillId="0" borderId="19" xfId="1" applyNumberFormat="1" applyFont="1" applyBorder="1" applyProtection="1">
      <alignment vertical="center"/>
      <protection locked="0"/>
    </xf>
    <xf numFmtId="180" fontId="6" fillId="0" borderId="24" xfId="1" applyNumberFormat="1" applyFont="1" applyBorder="1" applyAlignment="1" applyProtection="1">
      <alignment vertical="center" shrinkToFit="1"/>
      <protection locked="0"/>
    </xf>
    <xf numFmtId="178" fontId="6" fillId="0" borderId="24" xfId="1" applyNumberFormat="1" applyFont="1" applyBorder="1" applyProtection="1">
      <alignment vertical="center"/>
      <protection locked="0"/>
    </xf>
    <xf numFmtId="180" fontId="6" fillId="0" borderId="26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184" fontId="0" fillId="0" borderId="0" xfId="0" applyNumberFormat="1" applyAlignment="1">
      <alignment horizontal="center" vertical="center"/>
    </xf>
    <xf numFmtId="184" fontId="0" fillId="0" borderId="9" xfId="0" applyNumberFormat="1" applyBorder="1" applyAlignment="1">
      <alignment horizontal="center" vertical="center"/>
    </xf>
    <xf numFmtId="183" fontId="11" fillId="0" borderId="48" xfId="0" applyNumberFormat="1" applyFont="1" applyBorder="1" applyAlignment="1">
      <alignment horizontal="left" vertical="center"/>
    </xf>
    <xf numFmtId="184" fontId="25" fillId="0" borderId="47" xfId="0" applyNumberFormat="1" applyFont="1" applyBorder="1" applyAlignment="1">
      <alignment horizontal="center" vertical="center"/>
    </xf>
    <xf numFmtId="184" fontId="25" fillId="0" borderId="49" xfId="0" applyNumberFormat="1" applyFont="1" applyBorder="1" applyAlignment="1">
      <alignment horizontal="center" vertical="center"/>
    </xf>
    <xf numFmtId="184" fontId="25" fillId="0" borderId="50" xfId="0" applyNumberFormat="1" applyFont="1" applyBorder="1" applyAlignment="1">
      <alignment horizontal="center" vertical="center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/>
    </xf>
    <xf numFmtId="180" fontId="6" fillId="0" borderId="17" xfId="1" applyNumberFormat="1" applyFont="1" applyBorder="1" applyAlignment="1">
      <alignment horizontal="right" vertical="center"/>
    </xf>
    <xf numFmtId="182" fontId="11" fillId="0" borderId="53" xfId="0" applyNumberFormat="1" applyFont="1" applyBorder="1" applyAlignment="1">
      <alignment horizontal="right" vertical="center"/>
    </xf>
    <xf numFmtId="182" fontId="11" fillId="0" borderId="54" xfId="0" applyNumberFormat="1" applyFont="1" applyBorder="1" applyAlignment="1">
      <alignment horizontal="right" vertical="center"/>
    </xf>
    <xf numFmtId="182" fontId="11" fillId="0" borderId="55" xfId="0" applyNumberFormat="1" applyFont="1" applyBorder="1" applyAlignment="1">
      <alignment horizontal="right" vertical="center"/>
    </xf>
    <xf numFmtId="182" fontId="11" fillId="0" borderId="56" xfId="0" applyNumberFormat="1" applyFont="1" applyBorder="1" applyAlignment="1">
      <alignment horizontal="right" vertical="center"/>
    </xf>
    <xf numFmtId="182" fontId="11" fillId="0" borderId="57" xfId="0" applyNumberFormat="1" applyFont="1" applyBorder="1" applyAlignment="1">
      <alignment horizontal="right" vertical="center"/>
    </xf>
    <xf numFmtId="182" fontId="11" fillId="0" borderId="27" xfId="0" applyNumberFormat="1" applyFont="1" applyBorder="1" applyAlignment="1">
      <alignment horizontal="right" vertical="center"/>
    </xf>
    <xf numFmtId="0" fontId="11" fillId="0" borderId="58" xfId="0" applyFont="1" applyBorder="1" applyAlignment="1">
      <alignment horizontal="center" vertical="center" wrapText="1"/>
    </xf>
    <xf numFmtId="38" fontId="11" fillId="0" borderId="59" xfId="1" applyFont="1" applyBorder="1" applyAlignment="1">
      <alignment horizontal="center" vertical="center" wrapText="1"/>
    </xf>
    <xf numFmtId="38" fontId="12" fillId="0" borderId="60" xfId="1" applyFont="1" applyBorder="1" applyAlignment="1">
      <alignment horizontal="center" vertical="center"/>
    </xf>
    <xf numFmtId="38" fontId="12" fillId="0" borderId="61" xfId="1" applyFont="1" applyBorder="1" applyAlignment="1">
      <alignment horizontal="center" vertical="center"/>
    </xf>
    <xf numFmtId="184" fontId="25" fillId="0" borderId="62" xfId="0" applyNumberFormat="1" applyFont="1" applyBorder="1" applyAlignment="1">
      <alignment horizontal="center" vertical="center"/>
    </xf>
    <xf numFmtId="184" fontId="25" fillId="0" borderId="63" xfId="0" applyNumberFormat="1" applyFont="1" applyBorder="1" applyAlignment="1">
      <alignment horizontal="center" vertical="center"/>
    </xf>
    <xf numFmtId="184" fontId="25" fillId="0" borderId="64" xfId="0" applyNumberFormat="1" applyFont="1" applyBorder="1" applyAlignment="1">
      <alignment horizontal="center" vertical="center"/>
    </xf>
    <xf numFmtId="0" fontId="11" fillId="0" borderId="65" xfId="0" applyFont="1" applyBorder="1" applyAlignment="1">
      <alignment horizontal="center" vertical="center" wrapText="1"/>
    </xf>
    <xf numFmtId="38" fontId="12" fillId="0" borderId="66" xfId="1" applyFont="1" applyBorder="1" applyAlignment="1">
      <alignment horizontal="center" vertical="center"/>
    </xf>
    <xf numFmtId="38" fontId="12" fillId="0" borderId="67" xfId="1" applyFont="1" applyBorder="1" applyAlignment="1">
      <alignment horizontal="center" vertical="center"/>
    </xf>
    <xf numFmtId="38" fontId="12" fillId="0" borderId="68" xfId="1" applyFont="1" applyBorder="1" applyAlignment="1">
      <alignment horizontal="center" vertical="center"/>
    </xf>
    <xf numFmtId="184" fontId="25" fillId="0" borderId="69" xfId="0" applyNumberFormat="1" applyFont="1" applyBorder="1" applyAlignment="1">
      <alignment horizontal="center" vertical="center"/>
    </xf>
    <xf numFmtId="184" fontId="25" fillId="0" borderId="70" xfId="0" applyNumberFormat="1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9" xfId="0" applyFont="1" applyBorder="1">
      <alignment vertical="center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0" fontId="19" fillId="3" borderId="10" xfId="2" applyFont="1" applyFill="1" applyBorder="1" applyAlignment="1">
      <alignment horizontal="center" vertical="center"/>
    </xf>
    <xf numFmtId="0" fontId="19" fillId="3" borderId="35" xfId="2" applyFont="1" applyFill="1" applyBorder="1" applyAlignment="1">
      <alignment horizontal="center" vertical="center"/>
    </xf>
    <xf numFmtId="0" fontId="19" fillId="3" borderId="31" xfId="2" applyFont="1" applyFill="1" applyBorder="1" applyAlignment="1">
      <alignment horizontal="center" vertical="center" textRotation="255"/>
    </xf>
    <xf numFmtId="0" fontId="19" fillId="3" borderId="6" xfId="2" applyFont="1" applyFill="1" applyBorder="1" applyAlignment="1">
      <alignment horizontal="center" vertical="center" textRotation="255"/>
    </xf>
    <xf numFmtId="0" fontId="24" fillId="3" borderId="12" xfId="2" applyFont="1" applyFill="1" applyBorder="1" applyAlignment="1">
      <alignment horizontal="center" vertical="center" textRotation="255"/>
    </xf>
    <xf numFmtId="0" fontId="24" fillId="3" borderId="31" xfId="2" applyFont="1" applyFill="1" applyBorder="1" applyAlignment="1">
      <alignment horizontal="center" vertical="center" textRotation="255"/>
    </xf>
    <xf numFmtId="0" fontId="24" fillId="3" borderId="6" xfId="2" applyFont="1" applyFill="1" applyBorder="1" applyAlignment="1">
      <alignment horizontal="center" vertical="center" textRotation="255"/>
    </xf>
    <xf numFmtId="0" fontId="19" fillId="3" borderId="12" xfId="2" applyFont="1" applyFill="1" applyBorder="1" applyAlignment="1">
      <alignment vertical="center" textRotation="255"/>
    </xf>
    <xf numFmtId="0" fontId="20" fillId="3" borderId="31" xfId="2" applyFont="1" applyFill="1" applyBorder="1" applyAlignment="1">
      <alignment vertical="center" textRotation="255"/>
    </xf>
    <xf numFmtId="0" fontId="20" fillId="3" borderId="6" xfId="2" applyFont="1" applyFill="1" applyBorder="1" applyAlignment="1">
      <alignment vertical="center" textRotation="255"/>
    </xf>
    <xf numFmtId="0" fontId="19" fillId="3" borderId="12" xfId="2" applyFont="1" applyFill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7" fillId="0" borderId="44" xfId="0" applyFont="1" applyBorder="1" applyAlignment="1">
      <alignment horizontal="center" vertical="center"/>
    </xf>
    <xf numFmtId="0" fontId="19" fillId="3" borderId="13" xfId="2" applyFont="1" applyFill="1" applyBorder="1" applyAlignment="1">
      <alignment horizontal="center" vertical="center"/>
    </xf>
    <xf numFmtId="0" fontId="20" fillId="3" borderId="39" xfId="2" applyFont="1" applyFill="1" applyBorder="1" applyAlignment="1">
      <alignment horizontal="center" vertical="center"/>
    </xf>
    <xf numFmtId="0" fontId="20" fillId="3" borderId="7" xfId="2" applyFont="1" applyFill="1" applyBorder="1" applyAlignment="1">
      <alignment horizontal="center" vertical="center"/>
    </xf>
    <xf numFmtId="0" fontId="20" fillId="3" borderId="41" xfId="2" applyFont="1" applyFill="1" applyBorder="1" applyAlignment="1">
      <alignment horizontal="center" vertical="center"/>
    </xf>
    <xf numFmtId="0" fontId="24" fillId="3" borderId="12" xfId="2" applyFont="1" applyFill="1" applyBorder="1" applyAlignment="1">
      <alignment horizontal="center" vertical="center" textRotation="255" wrapText="1"/>
    </xf>
    <xf numFmtId="0" fontId="28" fillId="0" borderId="10" xfId="0" applyFont="1" applyBorder="1" applyAlignment="1">
      <alignment horizontal="center" vertical="center" shrinkToFit="1"/>
    </xf>
    <xf numFmtId="0" fontId="28" fillId="0" borderId="35" xfId="0" applyFont="1" applyBorder="1" applyAlignment="1">
      <alignment horizontal="center" vertical="center" shrinkToFit="1"/>
    </xf>
    <xf numFmtId="0" fontId="28" fillId="0" borderId="9" xfId="0" applyFont="1" applyBorder="1" applyAlignment="1">
      <alignment horizontal="center" vertical="center"/>
    </xf>
    <xf numFmtId="0" fontId="22" fillId="3" borderId="10" xfId="2" applyFont="1" applyFill="1" applyBorder="1" applyAlignment="1">
      <alignment horizontal="center" vertical="center"/>
    </xf>
    <xf numFmtId="0" fontId="23" fillId="3" borderId="35" xfId="2" applyFont="1" applyFill="1" applyBorder="1" applyAlignment="1">
      <alignment horizontal="center" vertical="center"/>
    </xf>
    <xf numFmtId="0" fontId="23" fillId="3" borderId="10" xfId="2" applyFont="1" applyFill="1" applyBorder="1" applyAlignment="1">
      <alignment horizontal="center" vertical="center"/>
    </xf>
    <xf numFmtId="0" fontId="22" fillId="3" borderId="12" xfId="2" applyFont="1" applyFill="1" applyBorder="1" applyAlignment="1">
      <alignment vertical="center" textRotation="255"/>
    </xf>
    <xf numFmtId="0" fontId="23" fillId="3" borderId="31" xfId="2" applyFont="1" applyFill="1" applyBorder="1" applyAlignment="1">
      <alignment vertical="center" textRotation="255"/>
    </xf>
    <xf numFmtId="0" fontId="23" fillId="3" borderId="6" xfId="2" applyFont="1" applyFill="1" applyBorder="1" applyAlignment="1">
      <alignment vertical="center" textRotation="255"/>
    </xf>
    <xf numFmtId="0" fontId="22" fillId="3" borderId="13" xfId="2" applyFont="1" applyFill="1" applyBorder="1" applyAlignment="1">
      <alignment horizontal="center" vertical="center"/>
    </xf>
    <xf numFmtId="0" fontId="23" fillId="3" borderId="39" xfId="2" applyFont="1" applyFill="1" applyBorder="1" applyAlignment="1">
      <alignment horizontal="center" vertical="center"/>
    </xf>
    <xf numFmtId="0" fontId="28" fillId="0" borderId="44" xfId="0" applyFont="1" applyBorder="1" applyAlignment="1">
      <alignment horizontal="center" vertical="center"/>
    </xf>
    <xf numFmtId="0" fontId="23" fillId="3" borderId="40" xfId="2" applyFont="1" applyFill="1" applyBorder="1" applyAlignment="1">
      <alignment horizontal="center" vertical="center"/>
    </xf>
    <xf numFmtId="0" fontId="22" fillId="3" borderId="12" xfId="2" applyFont="1" applyFill="1" applyBorder="1" applyAlignment="1">
      <alignment horizontal="center" vertical="center" textRotation="255"/>
    </xf>
    <xf numFmtId="0" fontId="22" fillId="3" borderId="31" xfId="2" applyFont="1" applyFill="1" applyBorder="1" applyAlignment="1">
      <alignment horizontal="center" vertical="center" textRotation="255"/>
    </xf>
    <xf numFmtId="0" fontId="22" fillId="3" borderId="6" xfId="2" applyFont="1" applyFill="1" applyBorder="1" applyAlignment="1">
      <alignment horizontal="center" vertical="center" textRotation="255"/>
    </xf>
    <xf numFmtId="0" fontId="22" fillId="3" borderId="10" xfId="2" applyFont="1" applyFill="1" applyBorder="1" applyAlignment="1">
      <alignment horizontal="center" vertical="center" shrinkToFit="1"/>
    </xf>
    <xf numFmtId="0" fontId="22" fillId="3" borderId="35" xfId="2" applyFont="1" applyFill="1" applyBorder="1" applyAlignment="1">
      <alignment horizontal="center" vertical="center" shrinkToFit="1"/>
    </xf>
    <xf numFmtId="0" fontId="22" fillId="3" borderId="9" xfId="2" applyFont="1" applyFill="1" applyBorder="1" applyAlignment="1">
      <alignment vertical="center" shrinkToFit="1"/>
    </xf>
    <xf numFmtId="0" fontId="23" fillId="3" borderId="31" xfId="2" applyFont="1" applyFill="1" applyBorder="1" applyAlignment="1">
      <alignment horizontal="center" vertical="center" textRotation="255"/>
    </xf>
    <xf numFmtId="0" fontId="23" fillId="3" borderId="6" xfId="2" applyFont="1" applyFill="1" applyBorder="1" applyAlignment="1">
      <alignment horizontal="center" vertical="center" textRotation="255"/>
    </xf>
    <xf numFmtId="184" fontId="0" fillId="0" borderId="9" xfId="0" applyNumberFormat="1" applyBorder="1" applyAlignment="1">
      <alignment horizontal="center" vertical="center"/>
    </xf>
    <xf numFmtId="184" fontId="21" fillId="0" borderId="44" xfId="0" applyNumberFormat="1" applyFont="1" applyBorder="1" applyAlignment="1">
      <alignment horizontal="center" vertical="center"/>
    </xf>
    <xf numFmtId="184" fontId="0" fillId="0" borderId="44" xfId="0" applyNumberFormat="1" applyBorder="1" applyAlignment="1">
      <alignment horizontal="center" vertical="center"/>
    </xf>
    <xf numFmtId="184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6" fillId="0" borderId="4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8" xfId="0" applyFont="1" applyBorder="1" applyAlignment="1">
      <alignment horizontal="center" vertical="center" textRotation="255"/>
    </xf>
    <xf numFmtId="0" fontId="7" fillId="0" borderId="5" xfId="0" applyFont="1" applyBorder="1" applyAlignment="1">
      <alignment horizontal="center" vertical="center" textRotation="255"/>
    </xf>
    <xf numFmtId="0" fontId="7" fillId="0" borderId="15" xfId="0" applyFont="1" applyBorder="1" applyAlignment="1">
      <alignment horizontal="center" vertical="center" textRotation="255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7" fontId="11" fillId="0" borderId="51" xfId="0" applyNumberFormat="1" applyFont="1" applyBorder="1" applyAlignment="1">
      <alignment horizontal="center" vertical="center"/>
    </xf>
    <xf numFmtId="177" fontId="11" fillId="0" borderId="52" xfId="0" applyNumberFormat="1" applyFont="1" applyBorder="1" applyAlignment="1">
      <alignment horizontal="center" vertical="center"/>
    </xf>
  </cellXfs>
  <cellStyles count="4">
    <cellStyle name="桁区切り" xfId="1" builtinId="6"/>
    <cellStyle name="桁区切り 2" xfId="3" xr:uid="{D6F51DCE-1FF7-4291-ACB9-981665D96C13}"/>
    <cellStyle name="標準" xfId="0" builtinId="0"/>
    <cellStyle name="標準 2" xfId="2" xr:uid="{7A40C5E2-EC91-47CB-B26F-3AA8BED3C3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4</xdr:row>
      <xdr:rowOff>9525</xdr:rowOff>
    </xdr:from>
    <xdr:to>
      <xdr:col>14</xdr:col>
      <xdr:colOff>19050</xdr:colOff>
      <xdr:row>25</xdr:row>
      <xdr:rowOff>219075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B922DE1-A2A9-DDF8-1B9C-5C2357075EE5}"/>
            </a:ext>
          </a:extLst>
        </xdr:cNvPr>
        <xdr:cNvCxnSpPr/>
      </xdr:nvCxnSpPr>
      <xdr:spPr>
        <a:xfrm flipH="1">
          <a:off x="7562850" y="962025"/>
          <a:ext cx="2057400" cy="5210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31750</xdr:colOff>
      <xdr:row>3</xdr:row>
      <xdr:rowOff>206375</xdr:rowOff>
    </xdr:from>
    <xdr:to>
      <xdr:col>26</xdr:col>
      <xdr:colOff>650875</xdr:colOff>
      <xdr:row>35</xdr:row>
      <xdr:rowOff>206375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D601A86-EDD0-2DF0-569D-A358733E1FE3}"/>
            </a:ext>
          </a:extLst>
        </xdr:cNvPr>
        <xdr:cNvCxnSpPr/>
      </xdr:nvCxnSpPr>
      <xdr:spPr>
        <a:xfrm flipH="1">
          <a:off x="14366875" y="1143000"/>
          <a:ext cx="4032250" cy="7620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24</xdr:col>
      <xdr:colOff>666750</xdr:colOff>
      <xdr:row>27</xdr:row>
      <xdr:rowOff>13607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79DA1ED7-1C8B-7B00-AC11-8B3BDA872C7D}"/>
            </a:ext>
          </a:extLst>
        </xdr:cNvPr>
        <xdr:cNvCxnSpPr/>
      </xdr:nvCxnSpPr>
      <xdr:spPr>
        <a:xfrm flipH="1">
          <a:off x="12926786" y="1251857"/>
          <a:ext cx="4068535" cy="1111703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15875</xdr:colOff>
      <xdr:row>2</xdr:row>
      <xdr:rowOff>349250</xdr:rowOff>
    </xdr:from>
    <xdr:to>
      <xdr:col>14</xdr:col>
      <xdr:colOff>31750</xdr:colOff>
      <xdr:row>26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3B197978-EE02-045B-8260-34F570F91AA8}"/>
            </a:ext>
          </a:extLst>
        </xdr:cNvPr>
        <xdr:cNvCxnSpPr/>
      </xdr:nvCxnSpPr>
      <xdr:spPr>
        <a:xfrm flipH="1">
          <a:off x="10382250" y="920750"/>
          <a:ext cx="2921000" cy="84137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2CA11-824A-439B-B8CE-7EEDDC9F16EE}">
  <dimension ref="A3:H10"/>
  <sheetViews>
    <sheetView tabSelected="1" view="pageBreakPreview" zoomScaleNormal="100" zoomScaleSheetLayoutView="100" workbookViewId="0"/>
  </sheetViews>
  <sheetFormatPr defaultRowHeight="18.75"/>
  <cols>
    <col min="2" max="2" width="11.125" customWidth="1"/>
    <col min="7" max="7" width="26.625" customWidth="1"/>
  </cols>
  <sheetData>
    <row r="3" spans="1:8" ht="25.5">
      <c r="A3" s="121" t="s">
        <v>123</v>
      </c>
      <c r="B3" s="121"/>
      <c r="C3" s="121"/>
      <c r="D3" s="44"/>
      <c r="E3" s="44"/>
      <c r="F3" s="44"/>
      <c r="G3" s="44"/>
    </row>
    <row r="4" spans="1:8" ht="25.5">
      <c r="A4" s="44"/>
      <c r="B4" s="44"/>
      <c r="C4" s="44"/>
      <c r="D4" s="44"/>
      <c r="E4" s="44"/>
      <c r="F4" s="44"/>
      <c r="G4" s="44"/>
    </row>
    <row r="5" spans="1:8" ht="25.5">
      <c r="A5" s="122" t="s">
        <v>124</v>
      </c>
      <c r="B5" s="122"/>
      <c r="C5" s="123" t="s">
        <v>130</v>
      </c>
      <c r="D5" s="123"/>
      <c r="E5" s="123"/>
      <c r="F5" s="123"/>
      <c r="G5" s="123"/>
      <c r="H5" s="123"/>
    </row>
    <row r="6" spans="1:8" ht="25.5">
      <c r="A6" s="122" t="s">
        <v>125</v>
      </c>
      <c r="B6" s="122"/>
      <c r="C6" s="124" t="s">
        <v>165</v>
      </c>
      <c r="D6" s="124"/>
      <c r="E6" s="124"/>
      <c r="F6" s="124"/>
      <c r="G6" s="124"/>
      <c r="H6" s="124"/>
    </row>
    <row r="7" spans="1:8" ht="25.5">
      <c r="A7" s="122" t="s">
        <v>126</v>
      </c>
      <c r="B7" s="122"/>
      <c r="C7" s="124" t="s">
        <v>166</v>
      </c>
      <c r="D7" s="124"/>
      <c r="E7" s="124"/>
      <c r="F7" s="124"/>
      <c r="G7" s="124"/>
      <c r="H7" s="124"/>
    </row>
    <row r="8" spans="1:8" ht="25.5">
      <c r="A8" s="122" t="s">
        <v>127</v>
      </c>
      <c r="B8" s="122"/>
      <c r="C8" s="124" t="s">
        <v>167</v>
      </c>
      <c r="D8" s="124"/>
      <c r="E8" s="124"/>
      <c r="F8" s="124"/>
      <c r="G8" s="124"/>
      <c r="H8" s="124"/>
    </row>
    <row r="9" spans="1:8" ht="25.5">
      <c r="A9" s="122" t="s">
        <v>129</v>
      </c>
      <c r="B9" s="122"/>
      <c r="C9" s="124" t="s">
        <v>168</v>
      </c>
      <c r="D9" s="124"/>
      <c r="E9" s="124"/>
      <c r="F9" s="124"/>
      <c r="G9" s="124"/>
      <c r="H9" s="124"/>
    </row>
    <row r="10" spans="1:8" ht="25.5">
      <c r="A10" s="122" t="s">
        <v>128</v>
      </c>
      <c r="B10" s="122"/>
      <c r="C10" s="124" t="s">
        <v>169</v>
      </c>
      <c r="D10" s="124"/>
      <c r="E10" s="124"/>
      <c r="F10" s="124"/>
      <c r="G10" s="124"/>
      <c r="H10" s="124"/>
    </row>
  </sheetData>
  <mergeCells count="13">
    <mergeCell ref="A3:C3"/>
    <mergeCell ref="A10:B10"/>
    <mergeCell ref="C5:H5"/>
    <mergeCell ref="C9:H9"/>
    <mergeCell ref="C8:H8"/>
    <mergeCell ref="C10:H10"/>
    <mergeCell ref="C6:H6"/>
    <mergeCell ref="C7:H7"/>
    <mergeCell ref="A5:B5"/>
    <mergeCell ref="A6:B6"/>
    <mergeCell ref="A7:B7"/>
    <mergeCell ref="A8:B8"/>
    <mergeCell ref="A9:B9"/>
  </mergeCells>
  <phoneticPr fontId="3"/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DC02E-2452-4FAA-B1AB-0ECFC2A2684A}">
  <sheetPr>
    <tabColor rgb="FFFF0000"/>
  </sheetPr>
  <dimension ref="A1:J15"/>
  <sheetViews>
    <sheetView view="pageBreakPreview" zoomScale="90" zoomScaleNormal="100" zoomScaleSheetLayoutView="90" workbookViewId="0"/>
  </sheetViews>
  <sheetFormatPr defaultRowHeight="18.75"/>
  <cols>
    <col min="1" max="1" width="10.625" style="32" customWidth="1"/>
    <col min="2" max="2" width="5.875" style="28" bestFit="1" customWidth="1"/>
    <col min="3" max="4" width="15.625" customWidth="1"/>
    <col min="6" max="6" width="10.625" customWidth="1"/>
    <col min="7" max="7" width="5.875" customWidth="1"/>
    <col min="8" max="9" width="15.625" customWidth="1"/>
  </cols>
  <sheetData>
    <row r="1" spans="1:10" ht="19.5" thickBot="1">
      <c r="A1" s="27" t="s">
        <v>160</v>
      </c>
      <c r="B1"/>
      <c r="F1" s="27" t="s">
        <v>176</v>
      </c>
      <c r="J1" t="s">
        <v>141</v>
      </c>
    </row>
    <row r="2" spans="1:10" ht="19.5" thickBot="1">
      <c r="A2" s="188"/>
      <c r="B2" s="189"/>
      <c r="C2" s="108" t="s">
        <v>23</v>
      </c>
      <c r="D2" s="115" t="s">
        <v>24</v>
      </c>
      <c r="F2" s="188"/>
      <c r="G2" s="189"/>
      <c r="H2" s="108" t="s">
        <v>23</v>
      </c>
      <c r="I2" s="115" t="s">
        <v>24</v>
      </c>
    </row>
    <row r="3" spans="1:10" ht="21" hidden="1" customHeight="1" thickTop="1">
      <c r="A3" s="102" t="s">
        <v>161</v>
      </c>
      <c r="B3" s="29" t="s">
        <v>25</v>
      </c>
      <c r="C3" s="109"/>
      <c r="D3" s="116"/>
      <c r="F3" s="102" t="s">
        <v>161</v>
      </c>
      <c r="G3" s="29" t="s">
        <v>25</v>
      </c>
      <c r="H3" s="109"/>
      <c r="I3" s="116"/>
    </row>
    <row r="4" spans="1:10" ht="21" customHeight="1" thickTop="1">
      <c r="A4" s="103" t="s">
        <v>161</v>
      </c>
      <c r="B4" s="31" t="s">
        <v>27</v>
      </c>
      <c r="C4" s="110">
        <f t="shared" ref="C4:C15" si="0">D4-D3</f>
        <v>773</v>
      </c>
      <c r="D4" s="117">
        <v>773</v>
      </c>
      <c r="F4" s="103" t="s">
        <v>177</v>
      </c>
      <c r="G4" s="31" t="s">
        <v>27</v>
      </c>
      <c r="H4" s="110">
        <v>2858</v>
      </c>
      <c r="I4" s="117">
        <f>H4</f>
        <v>2858</v>
      </c>
    </row>
    <row r="5" spans="1:10">
      <c r="A5" s="104" t="s">
        <v>161</v>
      </c>
      <c r="B5" s="64" t="s">
        <v>28</v>
      </c>
      <c r="C5" s="111">
        <f t="shared" si="0"/>
        <v>735</v>
      </c>
      <c r="D5" s="118">
        <v>1508</v>
      </c>
      <c r="F5" s="103" t="s">
        <v>177</v>
      </c>
      <c r="G5" s="64" t="s">
        <v>28</v>
      </c>
      <c r="H5" s="111">
        <v>2869</v>
      </c>
      <c r="I5" s="118">
        <f>I4+H5</f>
        <v>5727</v>
      </c>
    </row>
    <row r="6" spans="1:10" ht="21" customHeight="1">
      <c r="A6" s="105" t="s">
        <v>161</v>
      </c>
      <c r="B6" s="30" t="s">
        <v>29</v>
      </c>
      <c r="C6" s="112">
        <f t="shared" si="0"/>
        <v>848</v>
      </c>
      <c r="D6" s="65">
        <v>2356</v>
      </c>
      <c r="F6" s="103" t="s">
        <v>177</v>
      </c>
      <c r="G6" s="30" t="s">
        <v>29</v>
      </c>
      <c r="H6" s="112">
        <v>2625</v>
      </c>
      <c r="I6" s="118">
        <f t="shared" ref="I6:I12" si="1">I5+H6</f>
        <v>8352</v>
      </c>
    </row>
    <row r="7" spans="1:10" ht="21" customHeight="1">
      <c r="A7" s="105" t="s">
        <v>161</v>
      </c>
      <c r="B7" s="30" t="s">
        <v>30</v>
      </c>
      <c r="C7" s="113">
        <f t="shared" si="0"/>
        <v>1130</v>
      </c>
      <c r="D7" s="65">
        <v>3486</v>
      </c>
      <c r="F7" s="103" t="s">
        <v>177</v>
      </c>
      <c r="G7" s="30" t="s">
        <v>30</v>
      </c>
      <c r="H7" s="113">
        <v>2962</v>
      </c>
      <c r="I7" s="118">
        <f t="shared" si="1"/>
        <v>11314</v>
      </c>
    </row>
    <row r="8" spans="1:10" ht="21" customHeight="1">
      <c r="A8" s="105" t="s">
        <v>161</v>
      </c>
      <c r="B8" s="30" t="s">
        <v>31</v>
      </c>
      <c r="C8" s="113">
        <f t="shared" si="0"/>
        <v>1544</v>
      </c>
      <c r="D8" s="65">
        <v>5030</v>
      </c>
      <c r="F8" s="103" t="s">
        <v>177</v>
      </c>
      <c r="G8" s="30" t="s">
        <v>31</v>
      </c>
      <c r="H8" s="113">
        <v>3314</v>
      </c>
      <c r="I8" s="118">
        <f t="shared" si="1"/>
        <v>14628</v>
      </c>
    </row>
    <row r="9" spans="1:10" ht="21" customHeight="1">
      <c r="A9" s="105" t="s">
        <v>161</v>
      </c>
      <c r="B9" s="30" t="s">
        <v>32</v>
      </c>
      <c r="C9" s="113">
        <f t="shared" si="0"/>
        <v>1534</v>
      </c>
      <c r="D9" s="65">
        <v>6564</v>
      </c>
      <c r="F9" s="103" t="s">
        <v>177</v>
      </c>
      <c r="G9" s="30" t="s">
        <v>32</v>
      </c>
      <c r="H9" s="113">
        <v>3104</v>
      </c>
      <c r="I9" s="118">
        <f t="shared" si="1"/>
        <v>17732</v>
      </c>
    </row>
    <row r="10" spans="1:10" ht="21" customHeight="1">
      <c r="A10" s="105" t="s">
        <v>161</v>
      </c>
      <c r="B10" s="30" t="s">
        <v>33</v>
      </c>
      <c r="C10" s="113">
        <f t="shared" si="0"/>
        <v>2088</v>
      </c>
      <c r="D10" s="65">
        <v>8652</v>
      </c>
      <c r="F10" s="103" t="s">
        <v>177</v>
      </c>
      <c r="G10" s="30" t="s">
        <v>33</v>
      </c>
      <c r="H10" s="113">
        <v>3521</v>
      </c>
      <c r="I10" s="118">
        <f t="shared" si="1"/>
        <v>21253</v>
      </c>
    </row>
    <row r="11" spans="1:10" ht="21" customHeight="1">
      <c r="A11" s="105" t="s">
        <v>161</v>
      </c>
      <c r="B11" s="30" t="s">
        <v>34</v>
      </c>
      <c r="C11" s="113">
        <f t="shared" si="0"/>
        <v>2807</v>
      </c>
      <c r="D11" s="65">
        <v>11459</v>
      </c>
      <c r="F11" s="103" t="s">
        <v>177</v>
      </c>
      <c r="G11" s="30" t="s">
        <v>34</v>
      </c>
      <c r="H11" s="113">
        <v>3345</v>
      </c>
      <c r="I11" s="118">
        <f t="shared" si="1"/>
        <v>24598</v>
      </c>
    </row>
    <row r="12" spans="1:10" ht="21" customHeight="1">
      <c r="A12" s="105" t="s">
        <v>161</v>
      </c>
      <c r="B12" s="30" t="s">
        <v>35</v>
      </c>
      <c r="C12" s="113">
        <f t="shared" si="0"/>
        <v>3506</v>
      </c>
      <c r="D12" s="65">
        <v>14965</v>
      </c>
      <c r="F12" s="103" t="s">
        <v>177</v>
      </c>
      <c r="G12" s="30" t="s">
        <v>35</v>
      </c>
      <c r="H12" s="113">
        <v>4326</v>
      </c>
      <c r="I12" s="118">
        <f t="shared" si="1"/>
        <v>28924</v>
      </c>
    </row>
    <row r="13" spans="1:10" ht="21" customHeight="1">
      <c r="A13" s="105" t="s">
        <v>161</v>
      </c>
      <c r="B13" s="30" t="s">
        <v>36</v>
      </c>
      <c r="C13" s="113">
        <f t="shared" si="0"/>
        <v>2822</v>
      </c>
      <c r="D13" s="65">
        <v>17787</v>
      </c>
      <c r="F13" s="103" t="s">
        <v>177</v>
      </c>
      <c r="G13" s="30" t="s">
        <v>36</v>
      </c>
      <c r="H13" s="119"/>
      <c r="I13" s="97"/>
    </row>
    <row r="14" spans="1:10" ht="21" customHeight="1">
      <c r="A14" s="105" t="s">
        <v>161</v>
      </c>
      <c r="B14" s="30" t="s">
        <v>37</v>
      </c>
      <c r="C14" s="113">
        <f t="shared" si="0"/>
        <v>2556</v>
      </c>
      <c r="D14" s="65">
        <v>20343</v>
      </c>
      <c r="F14" s="103" t="s">
        <v>177</v>
      </c>
      <c r="G14" s="30" t="s">
        <v>37</v>
      </c>
      <c r="H14" s="119"/>
      <c r="I14" s="97"/>
    </row>
    <row r="15" spans="1:10" ht="19.5" thickBot="1">
      <c r="A15" s="106" t="s">
        <v>161</v>
      </c>
      <c r="B15" s="95" t="s">
        <v>25</v>
      </c>
      <c r="C15" s="114">
        <f t="shared" si="0"/>
        <v>3122</v>
      </c>
      <c r="D15" s="96">
        <v>23465</v>
      </c>
      <c r="F15" s="107" t="s">
        <v>177</v>
      </c>
      <c r="G15" s="95" t="s">
        <v>25</v>
      </c>
      <c r="H15" s="120"/>
      <c r="I15" s="98"/>
    </row>
  </sheetData>
  <mergeCells count="2">
    <mergeCell ref="A2:B2"/>
    <mergeCell ref="F2:G2"/>
  </mergeCells>
  <phoneticPr fontId="3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6CE3A-5F2F-4793-900F-BF9C8C63E477}">
  <sheetPr>
    <tabColor rgb="FFFF0000"/>
    <pageSetUpPr fitToPage="1"/>
  </sheetPr>
  <dimension ref="A2:O28"/>
  <sheetViews>
    <sheetView view="pageBreakPreview" zoomScaleNormal="100" zoomScaleSheetLayoutView="100" workbookViewId="0">
      <selection activeCell="E21" sqref="E21"/>
    </sheetView>
  </sheetViews>
  <sheetFormatPr defaultRowHeight="18.75"/>
  <sheetData>
    <row r="2" spans="1:15">
      <c r="A2" s="137" t="s">
        <v>151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72" t="s">
        <v>170</v>
      </c>
    </row>
    <row r="3" spans="1:15">
      <c r="A3" s="139" t="s">
        <v>38</v>
      </c>
      <c r="B3" s="140"/>
      <c r="C3" s="135" t="s">
        <v>83</v>
      </c>
      <c r="D3" s="135" t="s">
        <v>28</v>
      </c>
      <c r="E3" s="135" t="s">
        <v>29</v>
      </c>
      <c r="F3" s="135" t="s">
        <v>30</v>
      </c>
      <c r="G3" s="135" t="s">
        <v>31</v>
      </c>
      <c r="H3" s="135" t="s">
        <v>32</v>
      </c>
      <c r="I3" s="135" t="s">
        <v>33</v>
      </c>
      <c r="J3" s="135" t="s">
        <v>34</v>
      </c>
      <c r="K3" s="135" t="s">
        <v>35</v>
      </c>
      <c r="L3" s="135" t="s">
        <v>36</v>
      </c>
      <c r="M3" s="135" t="s">
        <v>37</v>
      </c>
      <c r="N3" s="135" t="s">
        <v>25</v>
      </c>
      <c r="O3" s="135" t="s">
        <v>98</v>
      </c>
    </row>
    <row r="4" spans="1:15">
      <c r="A4" s="141"/>
      <c r="B4" s="142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</row>
    <row r="5" spans="1:15">
      <c r="A5" s="132" t="s">
        <v>40</v>
      </c>
      <c r="B5" s="45" t="s">
        <v>41</v>
      </c>
      <c r="C5" s="59">
        <v>231</v>
      </c>
      <c r="D5" s="59">
        <v>232</v>
      </c>
      <c r="E5" s="59">
        <v>203</v>
      </c>
      <c r="F5" s="59">
        <v>188</v>
      </c>
      <c r="G5" s="59">
        <v>212</v>
      </c>
      <c r="H5" s="59">
        <v>212</v>
      </c>
      <c r="I5" s="59">
        <v>205</v>
      </c>
      <c r="J5" s="59">
        <v>225</v>
      </c>
      <c r="K5" s="59">
        <v>202</v>
      </c>
      <c r="L5" s="59">
        <v>212</v>
      </c>
      <c r="M5" s="59">
        <v>173</v>
      </c>
      <c r="N5" s="59">
        <v>186</v>
      </c>
      <c r="O5" s="60">
        <f>SUM(C5:N5)</f>
        <v>2481</v>
      </c>
    </row>
    <row r="6" spans="1:15">
      <c r="A6" s="133"/>
      <c r="B6" s="45" t="s">
        <v>44</v>
      </c>
      <c r="C6" s="59">
        <v>243</v>
      </c>
      <c r="D6" s="59">
        <v>260</v>
      </c>
      <c r="E6" s="59">
        <v>236</v>
      </c>
      <c r="F6" s="59">
        <v>239</v>
      </c>
      <c r="G6" s="59">
        <v>295</v>
      </c>
      <c r="H6" s="59">
        <v>287</v>
      </c>
      <c r="I6" s="59">
        <v>261</v>
      </c>
      <c r="J6" s="59">
        <v>237</v>
      </c>
      <c r="K6" s="59">
        <v>316</v>
      </c>
      <c r="L6" s="59">
        <v>355</v>
      </c>
      <c r="M6" s="59">
        <v>291</v>
      </c>
      <c r="N6" s="59">
        <v>277</v>
      </c>
      <c r="O6" s="60">
        <f t="shared" ref="O6:O13" si="0">SUM(C6:N6)</f>
        <v>3297</v>
      </c>
    </row>
    <row r="7" spans="1:15">
      <c r="A7" s="133"/>
      <c r="B7" s="45" t="s">
        <v>46</v>
      </c>
      <c r="C7" s="59">
        <v>212</v>
      </c>
      <c r="D7" s="59">
        <v>250</v>
      </c>
      <c r="E7" s="59">
        <v>171</v>
      </c>
      <c r="F7" s="59">
        <v>213</v>
      </c>
      <c r="G7" s="59">
        <v>271</v>
      </c>
      <c r="H7" s="59">
        <v>127</v>
      </c>
      <c r="I7" s="59">
        <v>165</v>
      </c>
      <c r="J7" s="59">
        <v>262</v>
      </c>
      <c r="K7" s="59">
        <v>211</v>
      </c>
      <c r="L7" s="59">
        <v>240</v>
      </c>
      <c r="M7" s="59">
        <v>202</v>
      </c>
      <c r="N7" s="59">
        <v>322</v>
      </c>
      <c r="O7" s="60">
        <f t="shared" si="0"/>
        <v>2646</v>
      </c>
    </row>
    <row r="8" spans="1:15">
      <c r="A8" s="133"/>
      <c r="B8" s="45" t="s">
        <v>49</v>
      </c>
      <c r="C8" s="60">
        <v>53</v>
      </c>
      <c r="D8" s="59">
        <v>62</v>
      </c>
      <c r="E8" s="59">
        <v>54</v>
      </c>
      <c r="F8" s="59">
        <v>61</v>
      </c>
      <c r="G8" s="59">
        <v>57</v>
      </c>
      <c r="H8" s="59">
        <v>53</v>
      </c>
      <c r="I8" s="59">
        <v>51</v>
      </c>
      <c r="J8" s="59">
        <v>57</v>
      </c>
      <c r="K8" s="59">
        <v>47</v>
      </c>
      <c r="L8" s="59">
        <v>48</v>
      </c>
      <c r="M8" s="59">
        <v>52</v>
      </c>
      <c r="N8" s="59">
        <v>77</v>
      </c>
      <c r="O8" s="60">
        <f t="shared" si="0"/>
        <v>672</v>
      </c>
    </row>
    <row r="9" spans="1:15">
      <c r="A9" s="133"/>
      <c r="B9" s="45" t="s">
        <v>51</v>
      </c>
      <c r="C9" s="60">
        <v>140</v>
      </c>
      <c r="D9" s="59">
        <v>130</v>
      </c>
      <c r="E9" s="59">
        <v>93</v>
      </c>
      <c r="F9" s="59">
        <v>101</v>
      </c>
      <c r="G9" s="59">
        <v>138</v>
      </c>
      <c r="H9" s="59">
        <v>104</v>
      </c>
      <c r="I9" s="59">
        <v>116</v>
      </c>
      <c r="J9" s="59">
        <v>113</v>
      </c>
      <c r="K9" s="59">
        <v>112</v>
      </c>
      <c r="L9" s="59">
        <v>90</v>
      </c>
      <c r="M9" s="59">
        <v>90</v>
      </c>
      <c r="N9" s="59">
        <v>125</v>
      </c>
      <c r="O9" s="60">
        <f t="shared" si="0"/>
        <v>1352</v>
      </c>
    </row>
    <row r="10" spans="1:15">
      <c r="A10" s="133"/>
      <c r="B10" s="45" t="s">
        <v>54</v>
      </c>
      <c r="C10" s="60">
        <v>114</v>
      </c>
      <c r="D10" s="59">
        <v>119</v>
      </c>
      <c r="E10" s="59">
        <v>115</v>
      </c>
      <c r="F10" s="59">
        <v>111</v>
      </c>
      <c r="G10" s="59">
        <v>118</v>
      </c>
      <c r="H10" s="59">
        <v>132</v>
      </c>
      <c r="I10" s="59">
        <v>126</v>
      </c>
      <c r="J10" s="59">
        <v>130</v>
      </c>
      <c r="K10" s="59">
        <v>124</v>
      </c>
      <c r="L10" s="59">
        <v>109</v>
      </c>
      <c r="M10" s="59">
        <v>99</v>
      </c>
      <c r="N10" s="59">
        <v>206</v>
      </c>
      <c r="O10" s="60">
        <f t="shared" si="0"/>
        <v>1503</v>
      </c>
    </row>
    <row r="11" spans="1:15">
      <c r="A11" s="134"/>
      <c r="B11" s="45" t="s">
        <v>144</v>
      </c>
      <c r="C11" s="60">
        <f t="shared" ref="C11:J11" si="1">SUM(C5:C10)</f>
        <v>993</v>
      </c>
      <c r="D11" s="60">
        <f t="shared" si="1"/>
        <v>1053</v>
      </c>
      <c r="E11" s="60">
        <f t="shared" si="1"/>
        <v>872</v>
      </c>
      <c r="F11" s="60">
        <f t="shared" si="1"/>
        <v>913</v>
      </c>
      <c r="G11" s="60">
        <f t="shared" si="1"/>
        <v>1091</v>
      </c>
      <c r="H11" s="60">
        <f t="shared" si="1"/>
        <v>915</v>
      </c>
      <c r="I11" s="60">
        <f t="shared" si="1"/>
        <v>924</v>
      </c>
      <c r="J11" s="60">
        <f t="shared" si="1"/>
        <v>1024</v>
      </c>
      <c r="K11" s="60">
        <f t="shared" ref="K11:N11" si="2">SUM(K5:K10)</f>
        <v>1012</v>
      </c>
      <c r="L11" s="60">
        <f t="shared" si="2"/>
        <v>1054</v>
      </c>
      <c r="M11" s="60">
        <f t="shared" si="2"/>
        <v>907</v>
      </c>
      <c r="N11" s="60">
        <f t="shared" si="2"/>
        <v>1193</v>
      </c>
      <c r="O11" s="60">
        <f t="shared" si="0"/>
        <v>11951</v>
      </c>
    </row>
    <row r="12" spans="1:15">
      <c r="A12" s="132" t="s">
        <v>58</v>
      </c>
      <c r="B12" s="45" t="s">
        <v>59</v>
      </c>
      <c r="C12" s="60">
        <v>1098</v>
      </c>
      <c r="D12" s="61">
        <v>693</v>
      </c>
      <c r="E12" s="61">
        <v>530</v>
      </c>
      <c r="F12" s="61">
        <v>774</v>
      </c>
      <c r="G12" s="61">
        <v>674</v>
      </c>
      <c r="H12" s="61">
        <v>644</v>
      </c>
      <c r="I12" s="61">
        <v>603</v>
      </c>
      <c r="J12" s="61">
        <v>629</v>
      </c>
      <c r="K12" s="61">
        <v>542</v>
      </c>
      <c r="L12" s="61">
        <v>591</v>
      </c>
      <c r="M12" s="61">
        <v>704</v>
      </c>
      <c r="N12" s="61">
        <v>1357</v>
      </c>
      <c r="O12" s="60">
        <f t="shared" si="0"/>
        <v>8839</v>
      </c>
    </row>
    <row r="13" spans="1:15">
      <c r="A13" s="133"/>
      <c r="B13" s="45" t="s">
        <v>61</v>
      </c>
      <c r="C13" s="60">
        <v>419</v>
      </c>
      <c r="D13" s="61">
        <v>340</v>
      </c>
      <c r="E13" s="61">
        <v>359</v>
      </c>
      <c r="F13" s="61">
        <v>392</v>
      </c>
      <c r="G13" s="61">
        <v>371</v>
      </c>
      <c r="H13" s="61">
        <v>367</v>
      </c>
      <c r="I13" s="61">
        <v>422</v>
      </c>
      <c r="J13" s="61">
        <v>339</v>
      </c>
      <c r="K13" s="61">
        <v>355</v>
      </c>
      <c r="L13" s="61">
        <v>319</v>
      </c>
      <c r="M13" s="61">
        <v>322</v>
      </c>
      <c r="N13" s="61">
        <v>460</v>
      </c>
      <c r="O13" s="60">
        <f t="shared" si="0"/>
        <v>4465</v>
      </c>
    </row>
    <row r="14" spans="1:15">
      <c r="A14" s="133"/>
      <c r="B14" s="76" t="s">
        <v>62</v>
      </c>
      <c r="C14" s="78">
        <v>735</v>
      </c>
      <c r="D14" s="77">
        <v>623</v>
      </c>
      <c r="E14" s="77">
        <v>599</v>
      </c>
      <c r="F14" s="77">
        <v>644</v>
      </c>
      <c r="G14" s="77">
        <v>539</v>
      </c>
      <c r="H14" s="77">
        <v>713</v>
      </c>
      <c r="I14" s="77">
        <v>615</v>
      </c>
      <c r="J14" s="77">
        <v>554</v>
      </c>
      <c r="K14" s="77">
        <v>622</v>
      </c>
      <c r="L14" s="77">
        <v>676</v>
      </c>
      <c r="M14" s="77">
        <v>583</v>
      </c>
      <c r="N14" s="77">
        <v>1493</v>
      </c>
      <c r="O14" s="78">
        <f>SUM(C14:N14)</f>
        <v>8396</v>
      </c>
    </row>
    <row r="15" spans="1:15">
      <c r="A15" s="133"/>
      <c r="B15" s="45" t="s">
        <v>63</v>
      </c>
      <c r="C15" s="60">
        <v>895</v>
      </c>
      <c r="D15" s="61">
        <v>1070</v>
      </c>
      <c r="E15" s="61">
        <v>878</v>
      </c>
      <c r="F15" s="61">
        <v>976</v>
      </c>
      <c r="G15" s="61">
        <v>887</v>
      </c>
      <c r="H15" s="61">
        <v>781</v>
      </c>
      <c r="I15" s="61">
        <v>862</v>
      </c>
      <c r="J15" s="61">
        <v>846</v>
      </c>
      <c r="K15" s="61">
        <v>968</v>
      </c>
      <c r="L15" s="61">
        <v>938</v>
      </c>
      <c r="M15" s="61">
        <v>838</v>
      </c>
      <c r="N15" s="61">
        <v>1096</v>
      </c>
      <c r="O15" s="60">
        <f t="shared" ref="O15:O26" si="3">SUM(C15:N15)</f>
        <v>11035</v>
      </c>
    </row>
    <row r="16" spans="1:15">
      <c r="A16" s="134"/>
      <c r="B16" s="45" t="s">
        <v>144</v>
      </c>
      <c r="C16" s="60">
        <f t="shared" ref="C16:N16" si="4">SUM(C12:C14)+C15</f>
        <v>3147</v>
      </c>
      <c r="D16" s="60">
        <f t="shared" si="4"/>
        <v>2726</v>
      </c>
      <c r="E16" s="60">
        <f t="shared" si="4"/>
        <v>2366</v>
      </c>
      <c r="F16" s="60">
        <f t="shared" si="4"/>
        <v>2786</v>
      </c>
      <c r="G16" s="60">
        <f t="shared" si="4"/>
        <v>2471</v>
      </c>
      <c r="H16" s="60">
        <f t="shared" si="4"/>
        <v>2505</v>
      </c>
      <c r="I16" s="60">
        <f t="shared" si="4"/>
        <v>2502</v>
      </c>
      <c r="J16" s="60">
        <f t="shared" si="4"/>
        <v>2368</v>
      </c>
      <c r="K16" s="60">
        <f t="shared" si="4"/>
        <v>2487</v>
      </c>
      <c r="L16" s="60">
        <f t="shared" si="4"/>
        <v>2524</v>
      </c>
      <c r="M16" s="60">
        <f t="shared" si="4"/>
        <v>2447</v>
      </c>
      <c r="N16" s="60">
        <f t="shared" si="4"/>
        <v>4406</v>
      </c>
      <c r="O16" s="60">
        <f t="shared" si="3"/>
        <v>32735</v>
      </c>
    </row>
    <row r="17" spans="1:15">
      <c r="A17" s="129" t="s">
        <v>140</v>
      </c>
      <c r="B17" s="45" t="s">
        <v>134</v>
      </c>
      <c r="C17" s="60">
        <v>25</v>
      </c>
      <c r="D17" s="61">
        <v>32</v>
      </c>
      <c r="E17" s="61">
        <v>26</v>
      </c>
      <c r="F17" s="61">
        <v>22</v>
      </c>
      <c r="G17" s="61">
        <v>27</v>
      </c>
      <c r="H17" s="61">
        <v>25</v>
      </c>
      <c r="I17" s="61">
        <v>31</v>
      </c>
      <c r="J17" s="61">
        <v>29</v>
      </c>
      <c r="K17" s="61">
        <v>23</v>
      </c>
      <c r="L17" s="61">
        <v>17</v>
      </c>
      <c r="M17" s="61">
        <v>24</v>
      </c>
      <c r="N17" s="61">
        <v>30</v>
      </c>
      <c r="O17" s="60">
        <f t="shared" si="3"/>
        <v>311</v>
      </c>
    </row>
    <row r="18" spans="1:15">
      <c r="A18" s="130"/>
      <c r="B18" s="45" t="s">
        <v>149</v>
      </c>
      <c r="C18" s="60">
        <v>632</v>
      </c>
      <c r="D18" s="61">
        <v>636</v>
      </c>
      <c r="E18" s="61">
        <v>564</v>
      </c>
      <c r="F18" s="61">
        <v>632</v>
      </c>
      <c r="G18" s="61">
        <v>602</v>
      </c>
      <c r="H18" s="61">
        <v>581</v>
      </c>
      <c r="I18" s="61">
        <v>617</v>
      </c>
      <c r="J18" s="61">
        <v>561</v>
      </c>
      <c r="K18" s="61">
        <v>577</v>
      </c>
      <c r="L18" s="61">
        <v>599</v>
      </c>
      <c r="M18" s="61">
        <v>583</v>
      </c>
      <c r="N18" s="61">
        <v>861</v>
      </c>
      <c r="O18" s="60">
        <f t="shared" si="3"/>
        <v>7445</v>
      </c>
    </row>
    <row r="19" spans="1:15">
      <c r="A19" s="131"/>
      <c r="B19" s="45" t="s">
        <v>148</v>
      </c>
      <c r="C19" s="60">
        <f t="shared" ref="C19:J19" si="5">C17+C18</f>
        <v>657</v>
      </c>
      <c r="D19" s="60">
        <f t="shared" si="5"/>
        <v>668</v>
      </c>
      <c r="E19" s="60">
        <f t="shared" si="5"/>
        <v>590</v>
      </c>
      <c r="F19" s="60">
        <f t="shared" si="5"/>
        <v>654</v>
      </c>
      <c r="G19" s="60">
        <f t="shared" si="5"/>
        <v>629</v>
      </c>
      <c r="H19" s="60">
        <f t="shared" si="5"/>
        <v>606</v>
      </c>
      <c r="I19" s="60">
        <f t="shared" si="5"/>
        <v>648</v>
      </c>
      <c r="J19" s="60">
        <f t="shared" si="5"/>
        <v>590</v>
      </c>
      <c r="K19" s="60">
        <f t="shared" ref="K19:N19" si="6">K17+K18</f>
        <v>600</v>
      </c>
      <c r="L19" s="60">
        <f t="shared" si="6"/>
        <v>616</v>
      </c>
      <c r="M19" s="60">
        <f t="shared" si="6"/>
        <v>607</v>
      </c>
      <c r="N19" s="60">
        <f t="shared" si="6"/>
        <v>891</v>
      </c>
      <c r="O19" s="60">
        <f t="shared" si="3"/>
        <v>7756</v>
      </c>
    </row>
    <row r="20" spans="1:15">
      <c r="A20" s="127" t="s">
        <v>135</v>
      </c>
      <c r="B20" s="45" t="s">
        <v>139</v>
      </c>
      <c r="C20" s="60">
        <v>410</v>
      </c>
      <c r="D20" s="61">
        <v>335</v>
      </c>
      <c r="E20" s="61">
        <v>268</v>
      </c>
      <c r="F20" s="61">
        <v>324</v>
      </c>
      <c r="G20" s="61">
        <v>288</v>
      </c>
      <c r="H20" s="61">
        <v>325</v>
      </c>
      <c r="I20" s="61">
        <v>303</v>
      </c>
      <c r="J20" s="61">
        <v>309</v>
      </c>
      <c r="K20" s="61">
        <v>258</v>
      </c>
      <c r="L20" s="61">
        <v>312</v>
      </c>
      <c r="M20" s="61">
        <v>299</v>
      </c>
      <c r="N20" s="61">
        <v>480</v>
      </c>
      <c r="O20" s="60">
        <f t="shared" si="3"/>
        <v>3911</v>
      </c>
    </row>
    <row r="21" spans="1:15">
      <c r="A21" s="127"/>
      <c r="B21" s="45" t="s">
        <v>137</v>
      </c>
      <c r="C21" s="60">
        <v>263</v>
      </c>
      <c r="D21" s="61">
        <v>167</v>
      </c>
      <c r="E21" s="61">
        <v>103</v>
      </c>
      <c r="F21" s="61">
        <v>144</v>
      </c>
      <c r="G21" s="61">
        <v>171</v>
      </c>
      <c r="H21" s="61">
        <v>145</v>
      </c>
      <c r="I21" s="61">
        <v>109</v>
      </c>
      <c r="J21" s="61">
        <v>143</v>
      </c>
      <c r="K21" s="61">
        <v>123</v>
      </c>
      <c r="L21" s="61">
        <v>116</v>
      </c>
      <c r="M21" s="61">
        <v>169</v>
      </c>
      <c r="N21" s="61">
        <v>415</v>
      </c>
      <c r="O21" s="60">
        <f t="shared" si="3"/>
        <v>2068</v>
      </c>
    </row>
    <row r="22" spans="1:15">
      <c r="A22" s="127"/>
      <c r="B22" s="62" t="s">
        <v>138</v>
      </c>
      <c r="C22" s="60">
        <v>840</v>
      </c>
      <c r="D22" s="61">
        <v>566</v>
      </c>
      <c r="E22" s="61">
        <v>569</v>
      </c>
      <c r="F22" s="61">
        <v>687</v>
      </c>
      <c r="G22" s="61">
        <v>732</v>
      </c>
      <c r="H22" s="61">
        <v>649</v>
      </c>
      <c r="I22" s="61">
        <v>618</v>
      </c>
      <c r="J22" s="61">
        <v>600</v>
      </c>
      <c r="K22" s="61">
        <v>607</v>
      </c>
      <c r="L22" s="61">
        <v>652</v>
      </c>
      <c r="M22" s="61">
        <v>608</v>
      </c>
      <c r="N22" s="61">
        <v>1201</v>
      </c>
      <c r="O22" s="60">
        <f t="shared" si="3"/>
        <v>8329</v>
      </c>
    </row>
    <row r="23" spans="1:15">
      <c r="A23" s="127"/>
      <c r="B23" s="45" t="s">
        <v>79</v>
      </c>
      <c r="C23" s="60">
        <v>0</v>
      </c>
      <c r="D23" s="61">
        <v>2</v>
      </c>
      <c r="E23" s="61">
        <v>2</v>
      </c>
      <c r="F23" s="61">
        <v>5</v>
      </c>
      <c r="G23" s="61">
        <v>2</v>
      </c>
      <c r="H23" s="61">
        <v>3</v>
      </c>
      <c r="I23" s="61">
        <v>3</v>
      </c>
      <c r="J23" s="61">
        <v>3</v>
      </c>
      <c r="K23" s="61">
        <v>5</v>
      </c>
      <c r="L23" s="61">
        <v>1</v>
      </c>
      <c r="M23" s="61">
        <v>2</v>
      </c>
      <c r="N23" s="61">
        <v>0</v>
      </c>
      <c r="O23" s="60">
        <f t="shared" si="3"/>
        <v>28</v>
      </c>
    </row>
    <row r="24" spans="1:15">
      <c r="A24" s="128"/>
      <c r="B24" s="45" t="s">
        <v>144</v>
      </c>
      <c r="C24" s="60">
        <f t="shared" ref="C24:J24" si="7">SUM(C20:C23)</f>
        <v>1513</v>
      </c>
      <c r="D24" s="60">
        <f t="shared" si="7"/>
        <v>1070</v>
      </c>
      <c r="E24" s="60">
        <f t="shared" si="7"/>
        <v>942</v>
      </c>
      <c r="F24" s="60">
        <f t="shared" si="7"/>
        <v>1160</v>
      </c>
      <c r="G24" s="60">
        <f t="shared" si="7"/>
        <v>1193</v>
      </c>
      <c r="H24" s="60">
        <f t="shared" si="7"/>
        <v>1122</v>
      </c>
      <c r="I24" s="60">
        <f t="shared" si="7"/>
        <v>1033</v>
      </c>
      <c r="J24" s="60">
        <f t="shared" si="7"/>
        <v>1055</v>
      </c>
      <c r="K24" s="60">
        <f t="shared" ref="K24:N24" si="8">SUM(K20:K23)</f>
        <v>993</v>
      </c>
      <c r="L24" s="60">
        <f t="shared" si="8"/>
        <v>1081</v>
      </c>
      <c r="M24" s="60">
        <f t="shared" si="8"/>
        <v>1078</v>
      </c>
      <c r="N24" s="60">
        <f t="shared" si="8"/>
        <v>2096</v>
      </c>
      <c r="O24" s="60">
        <f t="shared" si="3"/>
        <v>14336</v>
      </c>
    </row>
    <row r="25" spans="1:15">
      <c r="A25" s="125" t="s">
        <v>80</v>
      </c>
      <c r="B25" s="126"/>
      <c r="C25" s="63">
        <v>20</v>
      </c>
      <c r="D25" s="61">
        <v>20</v>
      </c>
      <c r="E25" s="61">
        <v>14</v>
      </c>
      <c r="F25" s="61">
        <v>17</v>
      </c>
      <c r="G25" s="61">
        <v>17</v>
      </c>
      <c r="H25" s="61">
        <v>12</v>
      </c>
      <c r="I25" s="61">
        <v>19</v>
      </c>
      <c r="J25" s="61">
        <v>19</v>
      </c>
      <c r="K25" s="61">
        <v>22</v>
      </c>
      <c r="L25" s="61">
        <v>18</v>
      </c>
      <c r="M25" s="61">
        <v>11</v>
      </c>
      <c r="N25" s="61">
        <v>19</v>
      </c>
      <c r="O25" s="60">
        <f t="shared" si="3"/>
        <v>208</v>
      </c>
    </row>
    <row r="26" spans="1:15">
      <c r="A26" s="125" t="s">
        <v>142</v>
      </c>
      <c r="B26" s="126"/>
      <c r="C26" s="60">
        <f t="shared" ref="C26:N26" si="9">C11+C16+C19+C24+C25</f>
        <v>6330</v>
      </c>
      <c r="D26" s="60">
        <f t="shared" si="9"/>
        <v>5537</v>
      </c>
      <c r="E26" s="60">
        <f t="shared" si="9"/>
        <v>4784</v>
      </c>
      <c r="F26" s="60">
        <f t="shared" si="9"/>
        <v>5530</v>
      </c>
      <c r="G26" s="60">
        <f t="shared" si="9"/>
        <v>5401</v>
      </c>
      <c r="H26" s="60">
        <f t="shared" si="9"/>
        <v>5160</v>
      </c>
      <c r="I26" s="60">
        <f t="shared" si="9"/>
        <v>5126</v>
      </c>
      <c r="J26" s="60">
        <f t="shared" si="9"/>
        <v>5056</v>
      </c>
      <c r="K26" s="60">
        <f t="shared" si="9"/>
        <v>5114</v>
      </c>
      <c r="L26" s="60">
        <f t="shared" si="9"/>
        <v>5293</v>
      </c>
      <c r="M26" s="60">
        <f t="shared" si="9"/>
        <v>5050</v>
      </c>
      <c r="N26" s="60">
        <f t="shared" si="9"/>
        <v>8605</v>
      </c>
      <c r="O26" s="60">
        <f t="shared" si="3"/>
        <v>66986</v>
      </c>
    </row>
    <row r="27" spans="1:15">
      <c r="A27" s="33" t="s">
        <v>81</v>
      </c>
      <c r="B27" s="33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</row>
    <row r="28" spans="1:15">
      <c r="A28" s="35" t="s">
        <v>82</v>
      </c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</row>
  </sheetData>
  <mergeCells count="21">
    <mergeCell ref="H3:H4"/>
    <mergeCell ref="A2:N2"/>
    <mergeCell ref="N3:N4"/>
    <mergeCell ref="O3:O4"/>
    <mergeCell ref="A5:A11"/>
    <mergeCell ref="L3:L4"/>
    <mergeCell ref="M3:M4"/>
    <mergeCell ref="I3:I4"/>
    <mergeCell ref="J3:J4"/>
    <mergeCell ref="K3:K4"/>
    <mergeCell ref="A3:B4"/>
    <mergeCell ref="C3:C4"/>
    <mergeCell ref="D3:D4"/>
    <mergeCell ref="E3:E4"/>
    <mergeCell ref="F3:F4"/>
    <mergeCell ref="G3:G4"/>
    <mergeCell ref="A25:B25"/>
    <mergeCell ref="A26:B26"/>
    <mergeCell ref="A20:A24"/>
    <mergeCell ref="A17:A19"/>
    <mergeCell ref="A12:A16"/>
  </mergeCells>
  <phoneticPr fontId="3"/>
  <pageMargins left="0.7" right="0.7" top="0.75" bottom="0.75" header="0.3" footer="0.3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E6CD3-F6C7-4757-8D0D-604A5C27FDE7}">
  <sheetPr>
    <pageSetUpPr fitToPage="1"/>
  </sheetPr>
  <dimension ref="A2:O28"/>
  <sheetViews>
    <sheetView view="pageBreakPreview" zoomScaleNormal="100" zoomScaleSheetLayoutView="100" workbookViewId="0">
      <selection activeCell="A20" sqref="A20:A24"/>
    </sheetView>
  </sheetViews>
  <sheetFormatPr defaultRowHeight="18.75"/>
  <sheetData>
    <row r="2" spans="1:15">
      <c r="A2" s="137" t="s">
        <v>172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72" t="s">
        <v>171</v>
      </c>
    </row>
    <row r="3" spans="1:15">
      <c r="A3" s="139" t="s">
        <v>38</v>
      </c>
      <c r="B3" s="140"/>
      <c r="C3" s="135" t="s">
        <v>83</v>
      </c>
      <c r="D3" s="135" t="s">
        <v>28</v>
      </c>
      <c r="E3" s="135" t="s">
        <v>29</v>
      </c>
      <c r="F3" s="135" t="s">
        <v>30</v>
      </c>
      <c r="G3" s="135" t="s">
        <v>31</v>
      </c>
      <c r="H3" s="135" t="s">
        <v>32</v>
      </c>
      <c r="I3" s="135" t="s">
        <v>33</v>
      </c>
      <c r="J3" s="135" t="s">
        <v>34</v>
      </c>
      <c r="K3" s="135" t="s">
        <v>35</v>
      </c>
      <c r="L3" s="135" t="s">
        <v>36</v>
      </c>
      <c r="M3" s="135" t="s">
        <v>37</v>
      </c>
      <c r="N3" s="135" t="s">
        <v>25</v>
      </c>
      <c r="O3" s="135" t="s">
        <v>98</v>
      </c>
    </row>
    <row r="4" spans="1:15">
      <c r="A4" s="141"/>
      <c r="B4" s="142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</row>
    <row r="5" spans="1:15">
      <c r="A5" s="132" t="s">
        <v>40</v>
      </c>
      <c r="B5" s="45" t="s">
        <v>41</v>
      </c>
      <c r="C5" s="59">
        <v>193</v>
      </c>
      <c r="D5" s="59">
        <v>194</v>
      </c>
      <c r="E5" s="59">
        <v>199</v>
      </c>
      <c r="F5" s="59">
        <v>200</v>
      </c>
      <c r="G5" s="59">
        <v>206</v>
      </c>
      <c r="H5" s="59">
        <v>224</v>
      </c>
      <c r="I5" s="59">
        <v>189</v>
      </c>
      <c r="J5" s="59">
        <v>189</v>
      </c>
      <c r="K5" s="59">
        <v>215</v>
      </c>
      <c r="L5" s="59"/>
      <c r="M5" s="59"/>
      <c r="N5" s="59"/>
      <c r="O5" s="60">
        <f>SUM(C5:N5)</f>
        <v>1809</v>
      </c>
    </row>
    <row r="6" spans="1:15">
      <c r="A6" s="133"/>
      <c r="B6" s="45" t="s">
        <v>44</v>
      </c>
      <c r="C6" s="59">
        <v>266</v>
      </c>
      <c r="D6" s="59">
        <v>224</v>
      </c>
      <c r="E6" s="59">
        <v>228</v>
      </c>
      <c r="F6" s="59">
        <v>216</v>
      </c>
      <c r="G6" s="59">
        <v>243</v>
      </c>
      <c r="H6" s="59">
        <v>230</v>
      </c>
      <c r="I6" s="59">
        <v>232</v>
      </c>
      <c r="J6" s="59">
        <v>287</v>
      </c>
      <c r="K6" s="59">
        <v>277</v>
      </c>
      <c r="L6" s="59"/>
      <c r="M6" s="59"/>
      <c r="N6" s="59"/>
      <c r="O6" s="60">
        <f t="shared" ref="O6:O13" si="0">SUM(C6:N6)</f>
        <v>2203</v>
      </c>
    </row>
    <row r="7" spans="1:15">
      <c r="A7" s="133"/>
      <c r="B7" s="45" t="s">
        <v>46</v>
      </c>
      <c r="C7" s="59">
        <v>176</v>
      </c>
      <c r="D7" s="59">
        <v>220</v>
      </c>
      <c r="E7" s="59">
        <v>169</v>
      </c>
      <c r="F7" s="59">
        <v>319</v>
      </c>
      <c r="G7" s="59">
        <v>237</v>
      </c>
      <c r="H7" s="59">
        <v>176</v>
      </c>
      <c r="I7" s="59">
        <v>254</v>
      </c>
      <c r="J7" s="59">
        <v>231</v>
      </c>
      <c r="K7" s="59">
        <v>297</v>
      </c>
      <c r="L7" s="59"/>
      <c r="M7" s="59"/>
      <c r="N7" s="59"/>
      <c r="O7" s="60">
        <f t="shared" si="0"/>
        <v>2079</v>
      </c>
    </row>
    <row r="8" spans="1:15">
      <c r="A8" s="133"/>
      <c r="B8" s="45" t="s">
        <v>49</v>
      </c>
      <c r="C8" s="60">
        <v>67</v>
      </c>
      <c r="D8" s="59">
        <v>51</v>
      </c>
      <c r="E8" s="59">
        <v>49</v>
      </c>
      <c r="F8" s="59">
        <v>48</v>
      </c>
      <c r="G8" s="59">
        <v>45</v>
      </c>
      <c r="H8" s="59">
        <v>54</v>
      </c>
      <c r="I8" s="59">
        <v>52</v>
      </c>
      <c r="J8" s="59">
        <v>56</v>
      </c>
      <c r="K8" s="59">
        <v>60</v>
      </c>
      <c r="L8" s="59"/>
      <c r="M8" s="59"/>
      <c r="N8" s="59"/>
      <c r="O8" s="60">
        <f t="shared" si="0"/>
        <v>482</v>
      </c>
    </row>
    <row r="9" spans="1:15">
      <c r="A9" s="133"/>
      <c r="B9" s="45" t="s">
        <v>51</v>
      </c>
      <c r="C9" s="60">
        <v>98</v>
      </c>
      <c r="D9" s="59">
        <v>108</v>
      </c>
      <c r="E9" s="59">
        <v>97</v>
      </c>
      <c r="F9" s="59">
        <v>116</v>
      </c>
      <c r="G9" s="59">
        <v>182</v>
      </c>
      <c r="H9" s="59">
        <v>144</v>
      </c>
      <c r="I9" s="59">
        <v>129</v>
      </c>
      <c r="J9" s="59">
        <v>80</v>
      </c>
      <c r="K9" s="59">
        <v>112</v>
      </c>
      <c r="L9" s="59"/>
      <c r="M9" s="59"/>
      <c r="N9" s="59"/>
      <c r="O9" s="60">
        <f t="shared" si="0"/>
        <v>1066</v>
      </c>
    </row>
    <row r="10" spans="1:15">
      <c r="A10" s="133"/>
      <c r="B10" s="45" t="s">
        <v>54</v>
      </c>
      <c r="C10" s="59">
        <v>131</v>
      </c>
      <c r="D10" s="59">
        <v>89</v>
      </c>
      <c r="E10" s="59">
        <v>611</v>
      </c>
      <c r="F10" s="59">
        <v>275</v>
      </c>
      <c r="G10" s="59">
        <v>379</v>
      </c>
      <c r="H10" s="59">
        <v>170</v>
      </c>
      <c r="I10" s="59">
        <v>144</v>
      </c>
      <c r="J10" s="59">
        <v>148</v>
      </c>
      <c r="K10" s="59">
        <v>167</v>
      </c>
      <c r="L10" s="59"/>
      <c r="M10" s="59"/>
      <c r="N10" s="59"/>
      <c r="O10" s="60">
        <f t="shared" si="0"/>
        <v>2114</v>
      </c>
    </row>
    <row r="11" spans="1:15">
      <c r="A11" s="134"/>
      <c r="B11" s="45" t="s">
        <v>144</v>
      </c>
      <c r="C11" s="60">
        <f t="shared" ref="C11" si="1">SUM(C5:C10)</f>
        <v>931</v>
      </c>
      <c r="D11" s="60">
        <f t="shared" ref="D11:K11" si="2">SUM(D5:D10)</f>
        <v>886</v>
      </c>
      <c r="E11" s="60">
        <f t="shared" si="2"/>
        <v>1353</v>
      </c>
      <c r="F11" s="60">
        <f t="shared" si="2"/>
        <v>1174</v>
      </c>
      <c r="G11" s="60">
        <f t="shared" si="2"/>
        <v>1292</v>
      </c>
      <c r="H11" s="60">
        <f t="shared" si="2"/>
        <v>998</v>
      </c>
      <c r="I11" s="60">
        <f t="shared" si="2"/>
        <v>1000</v>
      </c>
      <c r="J11" s="60">
        <f t="shared" si="2"/>
        <v>991</v>
      </c>
      <c r="K11" s="60">
        <f t="shared" si="2"/>
        <v>1128</v>
      </c>
      <c r="L11" s="60"/>
      <c r="M11" s="60"/>
      <c r="N11" s="60"/>
      <c r="O11" s="60">
        <f t="shared" si="0"/>
        <v>9753</v>
      </c>
    </row>
    <row r="12" spans="1:15">
      <c r="A12" s="132" t="s">
        <v>58</v>
      </c>
      <c r="B12" s="45" t="s">
        <v>59</v>
      </c>
      <c r="C12" s="61">
        <v>1030</v>
      </c>
      <c r="D12" s="61">
        <v>710</v>
      </c>
      <c r="E12" s="61">
        <v>632</v>
      </c>
      <c r="F12" s="61">
        <v>780</v>
      </c>
      <c r="G12" s="61">
        <v>664</v>
      </c>
      <c r="H12" s="61">
        <v>710</v>
      </c>
      <c r="I12" s="61">
        <v>746</v>
      </c>
      <c r="J12" s="61">
        <v>561</v>
      </c>
      <c r="K12" s="61">
        <v>584</v>
      </c>
      <c r="L12" s="61"/>
      <c r="M12" s="61"/>
      <c r="N12" s="61"/>
      <c r="O12" s="60">
        <f t="shared" si="0"/>
        <v>6417</v>
      </c>
    </row>
    <row r="13" spans="1:15">
      <c r="A13" s="133"/>
      <c r="B13" s="45" t="s">
        <v>61</v>
      </c>
      <c r="C13" s="61">
        <v>429</v>
      </c>
      <c r="D13" s="61">
        <v>375</v>
      </c>
      <c r="E13" s="61">
        <v>341</v>
      </c>
      <c r="F13" s="61">
        <v>385</v>
      </c>
      <c r="G13" s="61">
        <v>351</v>
      </c>
      <c r="H13" s="61">
        <v>353</v>
      </c>
      <c r="I13" s="61">
        <v>342</v>
      </c>
      <c r="J13" s="61">
        <v>325</v>
      </c>
      <c r="K13" s="61">
        <v>353</v>
      </c>
      <c r="L13" s="61"/>
      <c r="M13" s="61"/>
      <c r="N13" s="61"/>
      <c r="O13" s="60">
        <f t="shared" si="0"/>
        <v>3254</v>
      </c>
    </row>
    <row r="14" spans="1:15">
      <c r="A14" s="133"/>
      <c r="B14" s="76" t="s">
        <v>62</v>
      </c>
      <c r="C14" s="77">
        <v>827</v>
      </c>
      <c r="D14" s="77">
        <v>599</v>
      </c>
      <c r="E14" s="77">
        <v>625</v>
      </c>
      <c r="F14" s="77">
        <v>673</v>
      </c>
      <c r="G14" s="77">
        <v>534</v>
      </c>
      <c r="H14" s="77">
        <v>745</v>
      </c>
      <c r="I14" s="77">
        <v>561</v>
      </c>
      <c r="J14" s="77">
        <v>531</v>
      </c>
      <c r="K14" s="77">
        <v>576</v>
      </c>
      <c r="L14" s="77"/>
      <c r="M14" s="77"/>
      <c r="N14" s="77"/>
      <c r="O14" s="78">
        <f>SUM(C14:N14)</f>
        <v>5671</v>
      </c>
    </row>
    <row r="15" spans="1:15">
      <c r="A15" s="133"/>
      <c r="B15" s="45" t="s">
        <v>63</v>
      </c>
      <c r="C15" s="61">
        <v>932</v>
      </c>
      <c r="D15" s="61">
        <v>888</v>
      </c>
      <c r="E15" s="61">
        <v>1138</v>
      </c>
      <c r="F15" s="61">
        <v>1180</v>
      </c>
      <c r="G15" s="61">
        <v>1101</v>
      </c>
      <c r="H15" s="61">
        <v>1039</v>
      </c>
      <c r="I15" s="61">
        <v>1013</v>
      </c>
      <c r="J15" s="61">
        <v>951</v>
      </c>
      <c r="K15" s="61">
        <v>936</v>
      </c>
      <c r="L15" s="61"/>
      <c r="M15" s="61"/>
      <c r="N15" s="61"/>
      <c r="O15" s="60">
        <f>SUM(C15:N15)</f>
        <v>9178</v>
      </c>
    </row>
    <row r="16" spans="1:15">
      <c r="A16" s="134"/>
      <c r="B16" s="45" t="s">
        <v>144</v>
      </c>
      <c r="C16" s="60">
        <f t="shared" ref="C16:K16" si="3">SUM(C12:C14)+C15</f>
        <v>3218</v>
      </c>
      <c r="D16" s="60">
        <f t="shared" si="3"/>
        <v>2572</v>
      </c>
      <c r="E16" s="60">
        <f t="shared" si="3"/>
        <v>2736</v>
      </c>
      <c r="F16" s="60">
        <f t="shared" si="3"/>
        <v>3018</v>
      </c>
      <c r="G16" s="60">
        <f t="shared" si="3"/>
        <v>2650</v>
      </c>
      <c r="H16" s="60">
        <f t="shared" si="3"/>
        <v>2847</v>
      </c>
      <c r="I16" s="60">
        <f t="shared" si="3"/>
        <v>2662</v>
      </c>
      <c r="J16" s="60">
        <f t="shared" si="3"/>
        <v>2368</v>
      </c>
      <c r="K16" s="60">
        <f t="shared" si="3"/>
        <v>2449</v>
      </c>
      <c r="L16" s="60"/>
      <c r="M16" s="60"/>
      <c r="N16" s="60"/>
      <c r="O16" s="60">
        <f t="shared" ref="O16:O26" si="4">SUM(C16:N16)</f>
        <v>24520</v>
      </c>
    </row>
    <row r="17" spans="1:15">
      <c r="A17" s="143" t="s">
        <v>136</v>
      </c>
      <c r="B17" s="45" t="s">
        <v>134</v>
      </c>
      <c r="C17" s="61">
        <v>25</v>
      </c>
      <c r="D17" s="61">
        <v>30</v>
      </c>
      <c r="E17" s="61">
        <v>30</v>
      </c>
      <c r="F17" s="61">
        <v>36</v>
      </c>
      <c r="G17" s="61">
        <v>20</v>
      </c>
      <c r="H17" s="61">
        <v>22</v>
      </c>
      <c r="I17" s="61">
        <v>30</v>
      </c>
      <c r="J17" s="61">
        <v>21</v>
      </c>
      <c r="K17" s="61">
        <v>25</v>
      </c>
      <c r="L17" s="61"/>
      <c r="M17" s="61"/>
      <c r="N17" s="61"/>
      <c r="O17" s="60">
        <f t="shared" si="4"/>
        <v>239</v>
      </c>
    </row>
    <row r="18" spans="1:15">
      <c r="A18" s="130"/>
      <c r="B18" s="45" t="s">
        <v>149</v>
      </c>
      <c r="C18" s="61">
        <v>591</v>
      </c>
      <c r="D18" s="61">
        <v>560</v>
      </c>
      <c r="E18" s="61">
        <v>602</v>
      </c>
      <c r="F18" s="61">
        <v>625</v>
      </c>
      <c r="G18" s="61">
        <v>566</v>
      </c>
      <c r="H18" s="61">
        <v>602</v>
      </c>
      <c r="I18" s="61">
        <v>545</v>
      </c>
      <c r="J18" s="61">
        <v>561</v>
      </c>
      <c r="K18" s="61">
        <v>567</v>
      </c>
      <c r="L18" s="61"/>
      <c r="M18" s="61"/>
      <c r="N18" s="61"/>
      <c r="O18" s="60">
        <f t="shared" si="4"/>
        <v>5219</v>
      </c>
    </row>
    <row r="19" spans="1:15">
      <c r="A19" s="131"/>
      <c r="B19" s="45" t="s">
        <v>148</v>
      </c>
      <c r="C19" s="60">
        <f>C17+C18</f>
        <v>616</v>
      </c>
      <c r="D19" s="60">
        <f t="shared" ref="D19:K19" si="5">D17+D18</f>
        <v>590</v>
      </c>
      <c r="E19" s="60">
        <f t="shared" si="5"/>
        <v>632</v>
      </c>
      <c r="F19" s="60">
        <f t="shared" si="5"/>
        <v>661</v>
      </c>
      <c r="G19" s="60">
        <f t="shared" si="5"/>
        <v>586</v>
      </c>
      <c r="H19" s="60">
        <f t="shared" si="5"/>
        <v>624</v>
      </c>
      <c r="I19" s="60">
        <f t="shared" si="5"/>
        <v>575</v>
      </c>
      <c r="J19" s="60">
        <f t="shared" si="5"/>
        <v>582</v>
      </c>
      <c r="K19" s="60">
        <f t="shared" si="5"/>
        <v>592</v>
      </c>
      <c r="L19" s="60"/>
      <c r="M19" s="60"/>
      <c r="N19" s="60"/>
      <c r="O19" s="60">
        <f t="shared" si="4"/>
        <v>5458</v>
      </c>
    </row>
    <row r="20" spans="1:15">
      <c r="A20" s="127" t="s">
        <v>135</v>
      </c>
      <c r="B20" s="45" t="s">
        <v>139</v>
      </c>
      <c r="C20" s="61">
        <v>381</v>
      </c>
      <c r="D20" s="61">
        <v>281</v>
      </c>
      <c r="E20" s="61">
        <v>274</v>
      </c>
      <c r="F20" s="61">
        <v>314</v>
      </c>
      <c r="G20" s="61">
        <v>264</v>
      </c>
      <c r="H20" s="61">
        <v>257</v>
      </c>
      <c r="I20" s="61">
        <v>251</v>
      </c>
      <c r="J20" s="61">
        <v>236</v>
      </c>
      <c r="K20" s="61">
        <v>278</v>
      </c>
      <c r="L20" s="61"/>
      <c r="M20" s="61"/>
      <c r="N20" s="61"/>
      <c r="O20" s="60">
        <f t="shared" si="4"/>
        <v>2536</v>
      </c>
    </row>
    <row r="21" spans="1:15">
      <c r="A21" s="127"/>
      <c r="B21" s="45" t="s">
        <v>137</v>
      </c>
      <c r="C21" s="61">
        <v>223</v>
      </c>
      <c r="D21" s="61">
        <v>207</v>
      </c>
      <c r="E21" s="61">
        <v>140</v>
      </c>
      <c r="F21" s="61">
        <v>166</v>
      </c>
      <c r="G21" s="61">
        <v>148</v>
      </c>
      <c r="H21" s="61">
        <v>204</v>
      </c>
      <c r="I21" s="61">
        <v>195</v>
      </c>
      <c r="J21" s="61">
        <v>150</v>
      </c>
      <c r="K21" s="61">
        <v>165</v>
      </c>
      <c r="L21" s="61"/>
      <c r="M21" s="61"/>
      <c r="N21" s="61"/>
      <c r="O21" s="60">
        <f t="shared" si="4"/>
        <v>1598</v>
      </c>
    </row>
    <row r="22" spans="1:15">
      <c r="A22" s="127"/>
      <c r="B22" s="62" t="s">
        <v>138</v>
      </c>
      <c r="C22" s="61">
        <v>699</v>
      </c>
      <c r="D22" s="61">
        <v>500</v>
      </c>
      <c r="E22" s="61">
        <v>562</v>
      </c>
      <c r="F22" s="61">
        <v>641</v>
      </c>
      <c r="G22" s="61">
        <v>728</v>
      </c>
      <c r="H22" s="61">
        <v>616</v>
      </c>
      <c r="I22" s="61">
        <v>584</v>
      </c>
      <c r="J22" s="61">
        <v>567</v>
      </c>
      <c r="K22" s="61">
        <v>613</v>
      </c>
      <c r="L22" s="61"/>
      <c r="M22" s="61"/>
      <c r="N22" s="61"/>
      <c r="O22" s="60">
        <f t="shared" si="4"/>
        <v>5510</v>
      </c>
    </row>
    <row r="23" spans="1:15">
      <c r="A23" s="127"/>
      <c r="B23" s="45" t="s">
        <v>79</v>
      </c>
      <c r="C23" s="61">
        <v>1</v>
      </c>
      <c r="D23" s="61">
        <v>2</v>
      </c>
      <c r="E23" s="61">
        <v>2</v>
      </c>
      <c r="F23" s="61">
        <v>1</v>
      </c>
      <c r="G23" s="61">
        <v>5</v>
      </c>
      <c r="H23" s="61">
        <v>2</v>
      </c>
      <c r="I23" s="61">
        <v>3</v>
      </c>
      <c r="J23" s="61">
        <v>6</v>
      </c>
      <c r="K23" s="61">
        <v>2</v>
      </c>
      <c r="L23" s="61"/>
      <c r="M23" s="61"/>
      <c r="N23" s="61"/>
      <c r="O23" s="60">
        <f t="shared" si="4"/>
        <v>24</v>
      </c>
    </row>
    <row r="24" spans="1:15">
      <c r="A24" s="128"/>
      <c r="B24" s="45" t="s">
        <v>144</v>
      </c>
      <c r="C24" s="60">
        <f>SUM(C20:C23)</f>
        <v>1304</v>
      </c>
      <c r="D24" s="60">
        <f t="shared" ref="D24:K24" si="6">SUM(D20:D23)</f>
        <v>990</v>
      </c>
      <c r="E24" s="60">
        <f t="shared" si="6"/>
        <v>978</v>
      </c>
      <c r="F24" s="60">
        <f t="shared" si="6"/>
        <v>1122</v>
      </c>
      <c r="G24" s="60">
        <f t="shared" si="6"/>
        <v>1145</v>
      </c>
      <c r="H24" s="60">
        <f t="shared" si="6"/>
        <v>1079</v>
      </c>
      <c r="I24" s="60">
        <f t="shared" si="6"/>
        <v>1033</v>
      </c>
      <c r="J24" s="60">
        <f t="shared" si="6"/>
        <v>959</v>
      </c>
      <c r="K24" s="60">
        <f t="shared" si="6"/>
        <v>1058</v>
      </c>
      <c r="L24" s="60"/>
      <c r="M24" s="60"/>
      <c r="N24" s="60"/>
      <c r="O24" s="60">
        <f t="shared" si="4"/>
        <v>9668</v>
      </c>
    </row>
    <row r="25" spans="1:15">
      <c r="A25" s="125" t="s">
        <v>80</v>
      </c>
      <c r="B25" s="126"/>
      <c r="C25" s="61">
        <v>20</v>
      </c>
      <c r="D25" s="61">
        <v>11</v>
      </c>
      <c r="E25" s="61">
        <v>21</v>
      </c>
      <c r="F25" s="61">
        <v>13</v>
      </c>
      <c r="G25" s="61">
        <v>21</v>
      </c>
      <c r="H25" s="61">
        <v>17</v>
      </c>
      <c r="I25" s="61">
        <v>29</v>
      </c>
      <c r="J25" s="61">
        <v>18</v>
      </c>
      <c r="K25" s="61">
        <v>41</v>
      </c>
      <c r="L25" s="61"/>
      <c r="M25" s="61"/>
      <c r="N25" s="61"/>
      <c r="O25" s="60">
        <f t="shared" si="4"/>
        <v>191</v>
      </c>
    </row>
    <row r="26" spans="1:15">
      <c r="A26" s="125" t="s">
        <v>142</v>
      </c>
      <c r="B26" s="126"/>
      <c r="C26" s="60">
        <f t="shared" ref="C26:J26" si="7">SUM(C11,C16,C19,C24,C25)</f>
        <v>6089</v>
      </c>
      <c r="D26" s="60">
        <f t="shared" si="7"/>
        <v>5049</v>
      </c>
      <c r="E26" s="60">
        <f t="shared" si="7"/>
        <v>5720</v>
      </c>
      <c r="F26" s="60">
        <f t="shared" si="7"/>
        <v>5988</v>
      </c>
      <c r="G26" s="60">
        <f t="shared" si="7"/>
        <v>5694</v>
      </c>
      <c r="H26" s="60">
        <f t="shared" si="7"/>
        <v>5565</v>
      </c>
      <c r="I26" s="60">
        <f t="shared" si="7"/>
        <v>5299</v>
      </c>
      <c r="J26" s="60">
        <f t="shared" si="7"/>
        <v>4918</v>
      </c>
      <c r="K26" s="60">
        <f>SUM(K11,K16,K19,K24,K25)</f>
        <v>5268</v>
      </c>
      <c r="L26" s="60"/>
      <c r="M26" s="60"/>
      <c r="N26" s="60"/>
      <c r="O26" s="60">
        <f t="shared" si="4"/>
        <v>49590</v>
      </c>
    </row>
    <row r="27" spans="1:15">
      <c r="A27" s="33" t="s">
        <v>143</v>
      </c>
      <c r="B27" s="33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</row>
    <row r="28" spans="1:15">
      <c r="A28" s="35" t="s">
        <v>82</v>
      </c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</row>
  </sheetData>
  <mergeCells count="21">
    <mergeCell ref="A2:N2"/>
    <mergeCell ref="O3:O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A26:B26"/>
    <mergeCell ref="C3:C4"/>
    <mergeCell ref="D3:D4"/>
    <mergeCell ref="A25:B25"/>
    <mergeCell ref="A3:B4"/>
    <mergeCell ref="A5:A11"/>
    <mergeCell ref="A12:A16"/>
    <mergeCell ref="A17:A19"/>
    <mergeCell ref="A20:A24"/>
  </mergeCells>
  <phoneticPr fontId="3"/>
  <pageMargins left="0.70866141732283472" right="0.70866141732283472" top="0.74803149606299213" bottom="0.74803149606299213" header="0.31496062992125984" footer="0.31496062992125984"/>
  <pageSetup paperSize="9" scale="8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AE191-4055-44EA-BA59-DE9E332084BB}">
  <sheetPr>
    <tabColor rgb="FFFF0000"/>
    <pageSetUpPr fitToPage="1"/>
  </sheetPr>
  <dimension ref="A1:AB35"/>
  <sheetViews>
    <sheetView view="pageBreakPreview" zoomScaleNormal="100" zoomScaleSheetLayoutView="100" workbookViewId="0">
      <selection sqref="A1:AA1"/>
    </sheetView>
  </sheetViews>
  <sheetFormatPr defaultRowHeight="18.75"/>
  <cols>
    <col min="28" max="28" width="11.75" style="72" bestFit="1" customWidth="1"/>
  </cols>
  <sheetData>
    <row r="1" spans="1:28">
      <c r="A1" s="137" t="s">
        <v>152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72" t="s">
        <v>150</v>
      </c>
    </row>
    <row r="2" spans="1:28" ht="36.6" customHeight="1">
      <c r="A2" s="162" t="s">
        <v>39</v>
      </c>
      <c r="B2" s="162"/>
      <c r="C2" s="162"/>
      <c r="D2" s="146" t="s">
        <v>84</v>
      </c>
      <c r="E2" s="146"/>
      <c r="F2" s="146" t="s">
        <v>87</v>
      </c>
      <c r="G2" s="146"/>
      <c r="H2" s="146" t="s">
        <v>88</v>
      </c>
      <c r="I2" s="146"/>
      <c r="J2" s="146" t="s">
        <v>89</v>
      </c>
      <c r="K2" s="146"/>
      <c r="L2" s="146" t="s">
        <v>90</v>
      </c>
      <c r="M2" s="146"/>
      <c r="N2" s="146" t="s">
        <v>91</v>
      </c>
      <c r="O2" s="146"/>
      <c r="P2" s="146" t="s">
        <v>92</v>
      </c>
      <c r="Q2" s="146"/>
      <c r="R2" s="146" t="s">
        <v>93</v>
      </c>
      <c r="S2" s="146"/>
      <c r="T2" s="146" t="s">
        <v>94</v>
      </c>
      <c r="U2" s="146"/>
      <c r="V2" s="146" t="s">
        <v>95</v>
      </c>
      <c r="W2" s="146"/>
      <c r="X2" s="146" t="s">
        <v>96</v>
      </c>
      <c r="Y2" s="146"/>
      <c r="Z2" s="146" t="s">
        <v>97</v>
      </c>
      <c r="AA2" s="146"/>
      <c r="AB2" s="73" t="s">
        <v>98</v>
      </c>
    </row>
    <row r="3" spans="1:28">
      <c r="A3" s="46"/>
      <c r="B3" s="47"/>
      <c r="C3" s="48"/>
      <c r="D3" s="74" t="s">
        <v>85</v>
      </c>
      <c r="E3" s="74" t="s">
        <v>86</v>
      </c>
      <c r="F3" s="74" t="s">
        <v>85</v>
      </c>
      <c r="G3" s="74" t="s">
        <v>86</v>
      </c>
      <c r="H3" s="74" t="s">
        <v>85</v>
      </c>
      <c r="I3" s="74" t="s">
        <v>86</v>
      </c>
      <c r="J3" s="74" t="s">
        <v>85</v>
      </c>
      <c r="K3" s="74" t="s">
        <v>86</v>
      </c>
      <c r="L3" s="74" t="s">
        <v>85</v>
      </c>
      <c r="M3" s="74" t="s">
        <v>86</v>
      </c>
      <c r="N3" s="74" t="s">
        <v>85</v>
      </c>
      <c r="O3" s="74" t="s">
        <v>86</v>
      </c>
      <c r="P3" s="74" t="s">
        <v>85</v>
      </c>
      <c r="Q3" s="74" t="s">
        <v>86</v>
      </c>
      <c r="R3" s="74" t="s">
        <v>85</v>
      </c>
      <c r="S3" s="74" t="s">
        <v>86</v>
      </c>
      <c r="T3" s="74" t="s">
        <v>85</v>
      </c>
      <c r="U3" s="74" t="s">
        <v>86</v>
      </c>
      <c r="V3" s="74" t="s">
        <v>85</v>
      </c>
      <c r="W3" s="74" t="s">
        <v>86</v>
      </c>
      <c r="X3" s="74" t="s">
        <v>85</v>
      </c>
      <c r="Y3" s="74" t="s">
        <v>86</v>
      </c>
      <c r="Z3" s="74" t="s">
        <v>85</v>
      </c>
      <c r="AA3" s="74" t="s">
        <v>86</v>
      </c>
      <c r="AB3" s="74"/>
    </row>
    <row r="4" spans="1:28">
      <c r="A4" s="150" t="s">
        <v>42</v>
      </c>
      <c r="B4" s="153" t="s">
        <v>43</v>
      </c>
      <c r="C4" s="154"/>
      <c r="D4" s="49">
        <v>1827</v>
      </c>
      <c r="E4" s="50">
        <v>407</v>
      </c>
      <c r="F4" s="49">
        <v>1692</v>
      </c>
      <c r="G4" s="50">
        <v>424</v>
      </c>
      <c r="H4" s="49">
        <v>1725</v>
      </c>
      <c r="I4" s="50">
        <v>423</v>
      </c>
      <c r="J4" s="49">
        <v>1782</v>
      </c>
      <c r="K4" s="50">
        <v>503</v>
      </c>
      <c r="L4" s="49">
        <v>1962</v>
      </c>
      <c r="M4" s="50">
        <v>578</v>
      </c>
      <c r="N4" s="49">
        <v>1698</v>
      </c>
      <c r="O4" s="50">
        <v>484</v>
      </c>
      <c r="P4" s="49">
        <v>1963</v>
      </c>
      <c r="Q4" s="50">
        <v>592</v>
      </c>
      <c r="R4" s="49">
        <v>1408</v>
      </c>
      <c r="S4" s="50">
        <v>490</v>
      </c>
      <c r="T4" s="49">
        <v>1543</v>
      </c>
      <c r="U4" s="50">
        <v>407</v>
      </c>
      <c r="V4" s="49">
        <v>1757</v>
      </c>
      <c r="W4" s="50">
        <v>454</v>
      </c>
      <c r="X4" s="49">
        <v>1563</v>
      </c>
      <c r="Y4" s="50">
        <v>386</v>
      </c>
      <c r="Z4" s="49">
        <v>1670</v>
      </c>
      <c r="AA4" s="50">
        <v>366</v>
      </c>
      <c r="AB4" s="75">
        <f>SUM(D4:AA4)</f>
        <v>26104</v>
      </c>
    </row>
    <row r="5" spans="1:28">
      <c r="A5" s="151"/>
      <c r="B5" s="153" t="s">
        <v>45</v>
      </c>
      <c r="C5" s="154"/>
      <c r="D5" s="51">
        <v>240</v>
      </c>
      <c r="E5" s="52">
        <v>29</v>
      </c>
      <c r="F5" s="51">
        <v>229</v>
      </c>
      <c r="G5" s="52">
        <v>19</v>
      </c>
      <c r="H5" s="51">
        <v>188</v>
      </c>
      <c r="I5" s="52">
        <v>20</v>
      </c>
      <c r="J5" s="51">
        <v>251</v>
      </c>
      <c r="K5" s="52">
        <v>14</v>
      </c>
      <c r="L5" s="51">
        <v>222</v>
      </c>
      <c r="M5" s="52">
        <v>17</v>
      </c>
      <c r="N5" s="51">
        <v>210</v>
      </c>
      <c r="O5" s="52">
        <v>22</v>
      </c>
      <c r="P5" s="51">
        <v>305</v>
      </c>
      <c r="Q5" s="52">
        <v>175</v>
      </c>
      <c r="R5" s="51">
        <v>203</v>
      </c>
      <c r="S5" s="52">
        <v>8</v>
      </c>
      <c r="T5" s="51">
        <v>191</v>
      </c>
      <c r="U5" s="52">
        <v>10</v>
      </c>
      <c r="V5" s="51">
        <v>183</v>
      </c>
      <c r="W5" s="52">
        <v>51</v>
      </c>
      <c r="X5" s="51">
        <v>216</v>
      </c>
      <c r="Y5" s="52">
        <v>2</v>
      </c>
      <c r="Z5" s="51">
        <v>232</v>
      </c>
      <c r="AA5" s="52">
        <v>15</v>
      </c>
      <c r="AB5" s="75">
        <f t="shared" ref="AB5:AB33" si="0">SUM(D5:AA5)</f>
        <v>3052</v>
      </c>
    </row>
    <row r="6" spans="1:28">
      <c r="A6" s="151"/>
      <c r="B6" s="150" t="s">
        <v>47</v>
      </c>
      <c r="C6" s="53" t="s">
        <v>48</v>
      </c>
      <c r="D6" s="51">
        <v>1041</v>
      </c>
      <c r="E6" s="52">
        <v>372</v>
      </c>
      <c r="F6" s="51">
        <v>806</v>
      </c>
      <c r="G6" s="52">
        <v>420</v>
      </c>
      <c r="H6" s="51">
        <v>815</v>
      </c>
      <c r="I6" s="52">
        <v>407</v>
      </c>
      <c r="J6" s="51">
        <v>915</v>
      </c>
      <c r="K6" s="52">
        <v>648</v>
      </c>
      <c r="L6" s="51">
        <v>889</v>
      </c>
      <c r="M6" s="52">
        <v>730</v>
      </c>
      <c r="N6" s="51">
        <v>944</v>
      </c>
      <c r="O6" s="52">
        <v>549</v>
      </c>
      <c r="P6" s="51">
        <v>1045</v>
      </c>
      <c r="Q6" s="52">
        <v>806</v>
      </c>
      <c r="R6" s="51">
        <v>790</v>
      </c>
      <c r="S6" s="52">
        <v>661</v>
      </c>
      <c r="T6" s="51">
        <v>877</v>
      </c>
      <c r="U6" s="52">
        <v>444</v>
      </c>
      <c r="V6" s="51">
        <v>828</v>
      </c>
      <c r="W6" s="52">
        <v>573</v>
      </c>
      <c r="X6" s="51">
        <v>856</v>
      </c>
      <c r="Y6" s="52">
        <v>411</v>
      </c>
      <c r="Z6" s="51">
        <v>1104</v>
      </c>
      <c r="AA6" s="52">
        <v>378</v>
      </c>
      <c r="AB6" s="75">
        <f t="shared" si="0"/>
        <v>17309</v>
      </c>
    </row>
    <row r="7" spans="1:28">
      <c r="A7" s="151"/>
      <c r="B7" s="152"/>
      <c r="C7" s="53" t="s">
        <v>50</v>
      </c>
      <c r="D7" s="51">
        <v>0</v>
      </c>
      <c r="E7" s="52">
        <v>0</v>
      </c>
      <c r="F7" s="51">
        <v>0</v>
      </c>
      <c r="G7" s="52">
        <v>0</v>
      </c>
      <c r="H7" s="51">
        <v>0</v>
      </c>
      <c r="I7" s="52">
        <v>0</v>
      </c>
      <c r="J7" s="51">
        <v>0</v>
      </c>
      <c r="K7" s="52">
        <v>0</v>
      </c>
      <c r="L7" s="51">
        <v>0</v>
      </c>
      <c r="M7" s="52">
        <v>0</v>
      </c>
      <c r="N7" s="51">
        <v>0</v>
      </c>
      <c r="O7" s="52">
        <v>0</v>
      </c>
      <c r="P7" s="51">
        <v>0</v>
      </c>
      <c r="Q7" s="52">
        <v>0</v>
      </c>
      <c r="R7" s="51">
        <v>0</v>
      </c>
      <c r="S7" s="52">
        <v>0</v>
      </c>
      <c r="T7" s="51">
        <v>0</v>
      </c>
      <c r="U7" s="52">
        <v>0</v>
      </c>
      <c r="V7" s="51">
        <v>0</v>
      </c>
      <c r="W7" s="52">
        <v>0</v>
      </c>
      <c r="X7" s="51">
        <v>0</v>
      </c>
      <c r="Y7" s="52">
        <v>0</v>
      </c>
      <c r="Z7" s="51">
        <v>0</v>
      </c>
      <c r="AA7" s="52">
        <v>0</v>
      </c>
      <c r="AB7" s="75">
        <f t="shared" si="0"/>
        <v>0</v>
      </c>
    </row>
    <row r="8" spans="1:28">
      <c r="A8" s="151"/>
      <c r="B8" s="150" t="s">
        <v>52</v>
      </c>
      <c r="C8" s="53" t="s">
        <v>53</v>
      </c>
      <c r="D8" s="51">
        <v>67</v>
      </c>
      <c r="E8" s="52">
        <v>0</v>
      </c>
      <c r="F8" s="51">
        <v>36</v>
      </c>
      <c r="G8" s="52">
        <v>0</v>
      </c>
      <c r="H8" s="51">
        <v>31</v>
      </c>
      <c r="I8" s="52">
        <v>0</v>
      </c>
      <c r="J8" s="51">
        <v>36</v>
      </c>
      <c r="K8" s="52">
        <v>1</v>
      </c>
      <c r="L8" s="51">
        <v>29</v>
      </c>
      <c r="M8" s="52">
        <v>0</v>
      </c>
      <c r="N8" s="51">
        <v>26</v>
      </c>
      <c r="O8" s="52">
        <v>0</v>
      </c>
      <c r="P8" s="51">
        <v>42</v>
      </c>
      <c r="Q8" s="52">
        <v>0</v>
      </c>
      <c r="R8" s="51">
        <v>32</v>
      </c>
      <c r="S8" s="52">
        <v>0</v>
      </c>
      <c r="T8" s="51">
        <v>33</v>
      </c>
      <c r="U8" s="52">
        <v>0</v>
      </c>
      <c r="V8" s="51">
        <v>36</v>
      </c>
      <c r="W8" s="52">
        <v>0</v>
      </c>
      <c r="X8" s="51">
        <v>24</v>
      </c>
      <c r="Y8" s="52">
        <v>0</v>
      </c>
      <c r="Z8" s="51">
        <v>34</v>
      </c>
      <c r="AA8" s="52">
        <v>0</v>
      </c>
      <c r="AB8" s="75">
        <f t="shared" si="0"/>
        <v>427</v>
      </c>
    </row>
    <row r="9" spans="1:28">
      <c r="A9" s="151"/>
      <c r="B9" s="151"/>
      <c r="C9" s="53" t="s">
        <v>55</v>
      </c>
      <c r="D9" s="51">
        <v>0</v>
      </c>
      <c r="E9" s="52">
        <v>6</v>
      </c>
      <c r="F9" s="51">
        <v>0</v>
      </c>
      <c r="G9" s="52">
        <v>8</v>
      </c>
      <c r="H9" s="51">
        <v>0</v>
      </c>
      <c r="I9" s="52">
        <v>6</v>
      </c>
      <c r="J9" s="51">
        <v>0</v>
      </c>
      <c r="K9" s="52">
        <v>6</v>
      </c>
      <c r="L9" s="51">
        <v>0</v>
      </c>
      <c r="M9" s="52">
        <v>6</v>
      </c>
      <c r="N9" s="51">
        <v>0</v>
      </c>
      <c r="O9" s="52">
        <v>3</v>
      </c>
      <c r="P9" s="51">
        <v>0</v>
      </c>
      <c r="Q9" s="52">
        <v>4</v>
      </c>
      <c r="R9" s="51">
        <v>0</v>
      </c>
      <c r="S9" s="52">
        <v>2</v>
      </c>
      <c r="T9" s="51">
        <v>0</v>
      </c>
      <c r="U9" s="52">
        <v>7</v>
      </c>
      <c r="V9" s="51">
        <v>0</v>
      </c>
      <c r="W9" s="52">
        <v>2</v>
      </c>
      <c r="X9" s="51">
        <v>0</v>
      </c>
      <c r="Y9" s="52">
        <v>3</v>
      </c>
      <c r="Z9" s="51">
        <v>0</v>
      </c>
      <c r="AA9" s="52">
        <v>4</v>
      </c>
      <c r="AB9" s="75">
        <f t="shared" si="0"/>
        <v>57</v>
      </c>
    </row>
    <row r="10" spans="1:28">
      <c r="A10" s="151"/>
      <c r="B10" s="152"/>
      <c r="C10" s="53" t="s">
        <v>57</v>
      </c>
      <c r="D10" s="51">
        <v>0</v>
      </c>
      <c r="E10" s="52">
        <v>0</v>
      </c>
      <c r="F10" s="51">
        <v>0</v>
      </c>
      <c r="G10" s="52">
        <v>0</v>
      </c>
      <c r="H10" s="51">
        <v>0</v>
      </c>
      <c r="I10" s="52">
        <v>0</v>
      </c>
      <c r="J10" s="51">
        <v>0</v>
      </c>
      <c r="K10" s="52">
        <v>0</v>
      </c>
      <c r="L10" s="51">
        <v>0</v>
      </c>
      <c r="M10" s="52">
        <v>0</v>
      </c>
      <c r="N10" s="51">
        <v>0</v>
      </c>
      <c r="O10" s="52">
        <v>0</v>
      </c>
      <c r="P10" s="51">
        <v>0</v>
      </c>
      <c r="Q10" s="52">
        <v>0</v>
      </c>
      <c r="R10" s="51">
        <v>0</v>
      </c>
      <c r="S10" s="52">
        <v>0</v>
      </c>
      <c r="T10" s="51">
        <v>0</v>
      </c>
      <c r="U10" s="52">
        <v>0</v>
      </c>
      <c r="V10" s="51">
        <v>0</v>
      </c>
      <c r="W10" s="52">
        <v>0</v>
      </c>
      <c r="X10" s="51">
        <v>0</v>
      </c>
      <c r="Y10" s="52">
        <v>0</v>
      </c>
      <c r="Z10" s="51">
        <v>0</v>
      </c>
      <c r="AA10" s="52">
        <v>0</v>
      </c>
      <c r="AB10" s="75">
        <f>SUM(D10:AA10)</f>
        <v>0</v>
      </c>
    </row>
    <row r="11" spans="1:28">
      <c r="A11" s="151"/>
      <c r="B11" s="150" t="s">
        <v>60</v>
      </c>
      <c r="C11" s="54">
        <v>350</v>
      </c>
      <c r="D11" s="51">
        <v>84</v>
      </c>
      <c r="E11" s="52">
        <v>0</v>
      </c>
      <c r="F11" s="51">
        <v>123</v>
      </c>
      <c r="G11" s="52">
        <v>1</v>
      </c>
      <c r="H11" s="51">
        <v>76</v>
      </c>
      <c r="I11" s="52">
        <v>0</v>
      </c>
      <c r="J11" s="51">
        <v>94</v>
      </c>
      <c r="K11" s="52">
        <v>0</v>
      </c>
      <c r="L11" s="51">
        <v>93</v>
      </c>
      <c r="M11" s="52">
        <v>0</v>
      </c>
      <c r="N11" s="51">
        <v>62</v>
      </c>
      <c r="O11" s="52">
        <v>0</v>
      </c>
      <c r="P11" s="51">
        <v>75</v>
      </c>
      <c r="Q11" s="52">
        <v>0</v>
      </c>
      <c r="R11" s="51">
        <v>90</v>
      </c>
      <c r="S11" s="52">
        <v>0</v>
      </c>
      <c r="T11" s="51">
        <v>105</v>
      </c>
      <c r="U11" s="52">
        <v>0</v>
      </c>
      <c r="V11" s="51">
        <v>69</v>
      </c>
      <c r="W11" s="52">
        <v>0</v>
      </c>
      <c r="X11" s="51">
        <v>63</v>
      </c>
      <c r="Y11" s="52">
        <v>0</v>
      </c>
      <c r="Z11" s="51">
        <v>137</v>
      </c>
      <c r="AA11" s="52">
        <v>0</v>
      </c>
      <c r="AB11" s="75">
        <f>SUM(D11:AA11)</f>
        <v>1072</v>
      </c>
    </row>
    <row r="12" spans="1:28">
      <c r="A12" s="151"/>
      <c r="B12" s="152"/>
      <c r="C12" s="54">
        <v>1400</v>
      </c>
      <c r="D12" s="51">
        <v>0</v>
      </c>
      <c r="E12" s="52">
        <v>0</v>
      </c>
      <c r="F12" s="51">
        <v>3</v>
      </c>
      <c r="G12" s="52">
        <v>0</v>
      </c>
      <c r="H12" s="51">
        <v>1</v>
      </c>
      <c r="I12" s="52">
        <v>0</v>
      </c>
      <c r="J12" s="51">
        <v>1</v>
      </c>
      <c r="K12" s="52">
        <v>0</v>
      </c>
      <c r="L12" s="51">
        <v>0</v>
      </c>
      <c r="M12" s="52">
        <v>0</v>
      </c>
      <c r="N12" s="51">
        <v>1</v>
      </c>
      <c r="O12" s="52">
        <v>0</v>
      </c>
      <c r="P12" s="51">
        <v>0</v>
      </c>
      <c r="Q12" s="52">
        <v>0</v>
      </c>
      <c r="R12" s="51">
        <v>1</v>
      </c>
      <c r="S12" s="52">
        <v>0</v>
      </c>
      <c r="T12" s="51">
        <v>0</v>
      </c>
      <c r="U12" s="52">
        <v>0</v>
      </c>
      <c r="V12" s="51">
        <v>2</v>
      </c>
      <c r="W12" s="52">
        <v>0</v>
      </c>
      <c r="X12" s="51">
        <v>0</v>
      </c>
      <c r="Y12" s="52">
        <v>0</v>
      </c>
      <c r="Z12" s="51">
        <v>1</v>
      </c>
      <c r="AA12" s="52">
        <v>0</v>
      </c>
      <c r="AB12" s="75">
        <f t="shared" ref="AB12:AB19" si="1">SUM(D12:AA12)</f>
        <v>10</v>
      </c>
    </row>
    <row r="13" spans="1:28">
      <c r="A13" s="151"/>
      <c r="B13" s="144" t="s">
        <v>153</v>
      </c>
      <c r="C13" s="145"/>
      <c r="D13" s="51">
        <v>412</v>
      </c>
      <c r="E13" s="52">
        <v>15</v>
      </c>
      <c r="F13" s="51">
        <v>368</v>
      </c>
      <c r="G13" s="52">
        <v>86</v>
      </c>
      <c r="H13" s="51">
        <v>364</v>
      </c>
      <c r="I13" s="52">
        <v>76</v>
      </c>
      <c r="J13" s="51">
        <v>460</v>
      </c>
      <c r="K13" s="52">
        <v>68</v>
      </c>
      <c r="L13" s="51">
        <v>450</v>
      </c>
      <c r="M13" s="52">
        <v>127</v>
      </c>
      <c r="N13" s="51">
        <v>408</v>
      </c>
      <c r="O13" s="52">
        <v>85</v>
      </c>
      <c r="P13" s="51">
        <v>500</v>
      </c>
      <c r="Q13" s="52">
        <v>152</v>
      </c>
      <c r="R13" s="51">
        <v>370</v>
      </c>
      <c r="S13" s="52">
        <v>144</v>
      </c>
      <c r="T13" s="51">
        <v>338</v>
      </c>
      <c r="U13" s="52">
        <v>106</v>
      </c>
      <c r="V13" s="51">
        <v>524</v>
      </c>
      <c r="W13" s="52">
        <v>135</v>
      </c>
      <c r="X13" s="51">
        <v>440</v>
      </c>
      <c r="Y13" s="52">
        <v>66</v>
      </c>
      <c r="Z13" s="51">
        <v>502</v>
      </c>
      <c r="AA13" s="52">
        <v>101</v>
      </c>
      <c r="AB13" s="75">
        <f t="shared" si="1"/>
        <v>6297</v>
      </c>
    </row>
    <row r="14" spans="1:28">
      <c r="A14" s="151"/>
      <c r="B14" s="144" t="s">
        <v>154</v>
      </c>
      <c r="C14" s="145"/>
      <c r="D14" s="51">
        <v>59</v>
      </c>
      <c r="E14" s="52">
        <v>15</v>
      </c>
      <c r="F14" s="51">
        <v>67</v>
      </c>
      <c r="G14" s="52">
        <v>62</v>
      </c>
      <c r="H14" s="51">
        <v>51</v>
      </c>
      <c r="I14" s="52">
        <v>37</v>
      </c>
      <c r="J14" s="51">
        <v>55</v>
      </c>
      <c r="K14" s="52">
        <v>27</v>
      </c>
      <c r="L14" s="51">
        <v>54</v>
      </c>
      <c r="M14" s="52">
        <v>51</v>
      </c>
      <c r="N14" s="51">
        <v>73</v>
      </c>
      <c r="O14" s="52">
        <v>36</v>
      </c>
      <c r="P14" s="51">
        <v>61</v>
      </c>
      <c r="Q14" s="52">
        <v>79</v>
      </c>
      <c r="R14" s="51">
        <v>52</v>
      </c>
      <c r="S14" s="52">
        <v>64</v>
      </c>
      <c r="T14" s="51">
        <v>65</v>
      </c>
      <c r="U14" s="52">
        <v>53</v>
      </c>
      <c r="V14" s="51">
        <v>48</v>
      </c>
      <c r="W14" s="52">
        <v>65</v>
      </c>
      <c r="X14" s="51">
        <v>72</v>
      </c>
      <c r="Y14" s="52">
        <v>20</v>
      </c>
      <c r="Z14" s="51">
        <v>54</v>
      </c>
      <c r="AA14" s="52">
        <v>44</v>
      </c>
      <c r="AB14" s="75">
        <f t="shared" si="1"/>
        <v>1264</v>
      </c>
    </row>
    <row r="15" spans="1:28">
      <c r="A15" s="151"/>
      <c r="B15" s="144" t="s">
        <v>155</v>
      </c>
      <c r="C15" s="145"/>
      <c r="D15" s="51">
        <v>509</v>
      </c>
      <c r="E15" s="52">
        <v>54</v>
      </c>
      <c r="F15" s="51">
        <v>609</v>
      </c>
      <c r="G15" s="52">
        <v>300</v>
      </c>
      <c r="H15" s="51">
        <v>497</v>
      </c>
      <c r="I15" s="52">
        <v>248</v>
      </c>
      <c r="J15" s="51">
        <v>512</v>
      </c>
      <c r="K15" s="52">
        <v>253</v>
      </c>
      <c r="L15" s="51">
        <v>512</v>
      </c>
      <c r="M15" s="52">
        <v>485</v>
      </c>
      <c r="N15" s="51">
        <v>531</v>
      </c>
      <c r="O15" s="52">
        <v>313</v>
      </c>
      <c r="P15" s="51">
        <v>784</v>
      </c>
      <c r="Q15" s="52">
        <v>513</v>
      </c>
      <c r="R15" s="51">
        <v>491</v>
      </c>
      <c r="S15" s="52">
        <v>437</v>
      </c>
      <c r="T15" s="51">
        <v>522</v>
      </c>
      <c r="U15" s="52">
        <v>326</v>
      </c>
      <c r="V15" s="51">
        <v>641</v>
      </c>
      <c r="W15" s="52">
        <v>429</v>
      </c>
      <c r="X15" s="51">
        <v>558</v>
      </c>
      <c r="Y15" s="52">
        <v>189</v>
      </c>
      <c r="Z15" s="51">
        <v>715</v>
      </c>
      <c r="AA15" s="52">
        <v>294</v>
      </c>
      <c r="AB15" s="75">
        <f t="shared" si="1"/>
        <v>10722</v>
      </c>
    </row>
    <row r="16" spans="1:28">
      <c r="A16" s="151"/>
      <c r="B16" s="144" t="s">
        <v>156</v>
      </c>
      <c r="C16" s="145"/>
      <c r="D16" s="51">
        <v>0</v>
      </c>
      <c r="E16" s="52">
        <v>0</v>
      </c>
      <c r="F16" s="51">
        <v>0</v>
      </c>
      <c r="G16" s="52">
        <v>0</v>
      </c>
      <c r="H16" s="51">
        <v>0</v>
      </c>
      <c r="I16" s="52">
        <v>0</v>
      </c>
      <c r="J16" s="51">
        <v>0</v>
      </c>
      <c r="K16" s="52">
        <v>0</v>
      </c>
      <c r="L16" s="51">
        <v>0</v>
      </c>
      <c r="M16" s="52">
        <v>0</v>
      </c>
      <c r="N16" s="51">
        <v>0</v>
      </c>
      <c r="O16" s="52">
        <v>0</v>
      </c>
      <c r="P16" s="51">
        <v>0</v>
      </c>
      <c r="Q16" s="52">
        <v>0</v>
      </c>
      <c r="R16" s="51">
        <v>0</v>
      </c>
      <c r="S16" s="52">
        <v>0</v>
      </c>
      <c r="T16" s="51">
        <v>0</v>
      </c>
      <c r="U16" s="52">
        <v>0</v>
      </c>
      <c r="V16" s="51">
        <v>0</v>
      </c>
      <c r="W16" s="52">
        <v>0</v>
      </c>
      <c r="X16" s="51">
        <v>0</v>
      </c>
      <c r="Y16" s="52">
        <v>0</v>
      </c>
      <c r="Z16" s="51">
        <v>0</v>
      </c>
      <c r="AA16" s="52">
        <v>0</v>
      </c>
      <c r="AB16" s="75">
        <f t="shared" si="1"/>
        <v>0</v>
      </c>
    </row>
    <row r="17" spans="1:28">
      <c r="A17" s="151"/>
      <c r="B17" s="144" t="s">
        <v>157</v>
      </c>
      <c r="C17" s="145"/>
      <c r="D17" s="51">
        <v>0</v>
      </c>
      <c r="E17" s="52">
        <v>0</v>
      </c>
      <c r="F17" s="51">
        <v>0</v>
      </c>
      <c r="G17" s="52">
        <v>0</v>
      </c>
      <c r="H17" s="51">
        <v>0</v>
      </c>
      <c r="I17" s="52">
        <v>0</v>
      </c>
      <c r="J17" s="51">
        <v>0</v>
      </c>
      <c r="K17" s="52">
        <v>0</v>
      </c>
      <c r="L17" s="51">
        <v>0</v>
      </c>
      <c r="M17" s="52">
        <v>0</v>
      </c>
      <c r="N17" s="51">
        <v>0</v>
      </c>
      <c r="O17" s="52">
        <v>0</v>
      </c>
      <c r="P17" s="51">
        <v>0</v>
      </c>
      <c r="Q17" s="52">
        <v>0</v>
      </c>
      <c r="R17" s="51">
        <v>0</v>
      </c>
      <c r="S17" s="52">
        <v>0</v>
      </c>
      <c r="T17" s="51">
        <v>0</v>
      </c>
      <c r="U17" s="52">
        <v>0</v>
      </c>
      <c r="V17" s="51">
        <v>0</v>
      </c>
      <c r="W17" s="52">
        <v>0</v>
      </c>
      <c r="X17" s="51">
        <v>0</v>
      </c>
      <c r="Y17" s="52">
        <v>0</v>
      </c>
      <c r="Z17" s="51">
        <v>0</v>
      </c>
      <c r="AA17" s="52">
        <v>0</v>
      </c>
      <c r="AB17" s="75">
        <f t="shared" si="1"/>
        <v>0</v>
      </c>
    </row>
    <row r="18" spans="1:28">
      <c r="A18" s="151"/>
      <c r="B18" s="144" t="s">
        <v>158</v>
      </c>
      <c r="C18" s="145"/>
      <c r="D18" s="51">
        <v>0</v>
      </c>
      <c r="E18" s="52">
        <v>0</v>
      </c>
      <c r="F18" s="51">
        <v>0</v>
      </c>
      <c r="G18" s="52">
        <v>0</v>
      </c>
      <c r="H18" s="51">
        <v>0</v>
      </c>
      <c r="I18" s="52">
        <v>0</v>
      </c>
      <c r="J18" s="51">
        <v>0</v>
      </c>
      <c r="K18" s="52">
        <v>0</v>
      </c>
      <c r="L18" s="51">
        <v>0</v>
      </c>
      <c r="M18" s="52">
        <v>0</v>
      </c>
      <c r="N18" s="51">
        <v>0</v>
      </c>
      <c r="O18" s="52">
        <v>0</v>
      </c>
      <c r="P18" s="51">
        <v>0</v>
      </c>
      <c r="Q18" s="52">
        <v>0</v>
      </c>
      <c r="R18" s="51">
        <v>0</v>
      </c>
      <c r="S18" s="52">
        <v>0</v>
      </c>
      <c r="T18" s="51">
        <v>0</v>
      </c>
      <c r="U18" s="52">
        <v>0</v>
      </c>
      <c r="V18" s="51">
        <v>0</v>
      </c>
      <c r="W18" s="52">
        <v>0</v>
      </c>
      <c r="X18" s="51">
        <v>0</v>
      </c>
      <c r="Y18" s="52">
        <v>0</v>
      </c>
      <c r="Z18" s="51">
        <v>0</v>
      </c>
      <c r="AA18" s="52">
        <v>0</v>
      </c>
      <c r="AB18" s="75">
        <f t="shared" si="1"/>
        <v>0</v>
      </c>
    </row>
    <row r="19" spans="1:28">
      <c r="A19" s="151"/>
      <c r="B19" s="144" t="s">
        <v>159</v>
      </c>
      <c r="C19" s="145"/>
      <c r="D19" s="51">
        <v>0</v>
      </c>
      <c r="E19" s="52">
        <v>0</v>
      </c>
      <c r="F19" s="51">
        <v>2</v>
      </c>
      <c r="G19" s="52">
        <v>0</v>
      </c>
      <c r="H19" s="51">
        <v>0</v>
      </c>
      <c r="I19" s="52">
        <v>0</v>
      </c>
      <c r="J19" s="51">
        <v>1</v>
      </c>
      <c r="K19" s="52">
        <v>0</v>
      </c>
      <c r="L19" s="51">
        <v>3</v>
      </c>
      <c r="M19" s="52">
        <v>0</v>
      </c>
      <c r="N19" s="51">
        <v>0</v>
      </c>
      <c r="O19" s="52">
        <v>0</v>
      </c>
      <c r="P19" s="51">
        <v>1</v>
      </c>
      <c r="Q19" s="52">
        <v>0</v>
      </c>
      <c r="R19" s="51">
        <v>0</v>
      </c>
      <c r="S19" s="52">
        <v>0</v>
      </c>
      <c r="T19" s="51">
        <v>0</v>
      </c>
      <c r="U19" s="52">
        <v>0</v>
      </c>
      <c r="V19" s="51">
        <v>7</v>
      </c>
      <c r="W19" s="52">
        <v>0</v>
      </c>
      <c r="X19" s="51">
        <v>3</v>
      </c>
      <c r="Y19" s="52">
        <v>0</v>
      </c>
      <c r="Z19" s="51">
        <v>5</v>
      </c>
      <c r="AA19" s="52">
        <v>0</v>
      </c>
      <c r="AB19" s="75">
        <f t="shared" si="1"/>
        <v>22</v>
      </c>
    </row>
    <row r="20" spans="1:28">
      <c r="A20" s="152"/>
      <c r="B20" s="147" t="s">
        <v>56</v>
      </c>
      <c r="C20" s="148"/>
      <c r="D20" s="55">
        <f>SUM(D4:D19)</f>
        <v>4239</v>
      </c>
      <c r="E20" s="55">
        <f t="shared" ref="E20:AA20" si="2">SUM(E4:E19)</f>
        <v>898</v>
      </c>
      <c r="F20" s="55">
        <f t="shared" si="2"/>
        <v>3935</v>
      </c>
      <c r="G20" s="55">
        <f t="shared" si="2"/>
        <v>1320</v>
      </c>
      <c r="H20" s="55">
        <f t="shared" si="2"/>
        <v>3748</v>
      </c>
      <c r="I20" s="55">
        <f t="shared" si="2"/>
        <v>1217</v>
      </c>
      <c r="J20" s="55">
        <f t="shared" si="2"/>
        <v>4107</v>
      </c>
      <c r="K20" s="55">
        <f t="shared" si="2"/>
        <v>1520</v>
      </c>
      <c r="L20" s="55">
        <f t="shared" si="2"/>
        <v>4214</v>
      </c>
      <c r="M20" s="55">
        <f t="shared" si="2"/>
        <v>1994</v>
      </c>
      <c r="N20" s="55">
        <f t="shared" si="2"/>
        <v>3953</v>
      </c>
      <c r="O20" s="55">
        <f t="shared" si="2"/>
        <v>1492</v>
      </c>
      <c r="P20" s="55">
        <f t="shared" si="2"/>
        <v>4776</v>
      </c>
      <c r="Q20" s="55">
        <f t="shared" si="2"/>
        <v>2321</v>
      </c>
      <c r="R20" s="55">
        <f t="shared" si="2"/>
        <v>3437</v>
      </c>
      <c r="S20" s="55">
        <f t="shared" si="2"/>
        <v>1806</v>
      </c>
      <c r="T20" s="55">
        <f t="shared" si="2"/>
        <v>3674</v>
      </c>
      <c r="U20" s="55">
        <f t="shared" si="2"/>
        <v>1353</v>
      </c>
      <c r="V20" s="55">
        <f t="shared" si="2"/>
        <v>4095</v>
      </c>
      <c r="W20" s="55">
        <f t="shared" si="2"/>
        <v>1709</v>
      </c>
      <c r="X20" s="55">
        <f t="shared" si="2"/>
        <v>3795</v>
      </c>
      <c r="Y20" s="55">
        <f t="shared" si="2"/>
        <v>1077</v>
      </c>
      <c r="Z20" s="55">
        <f t="shared" si="2"/>
        <v>4454</v>
      </c>
      <c r="AA20" s="55">
        <f t="shared" si="2"/>
        <v>1202</v>
      </c>
      <c r="AB20" s="75">
        <f t="shared" si="0"/>
        <v>66336</v>
      </c>
    </row>
    <row r="21" spans="1:28">
      <c r="A21" s="157" t="s">
        <v>64</v>
      </c>
      <c r="B21" s="147" t="s">
        <v>65</v>
      </c>
      <c r="C21" s="148"/>
      <c r="D21" s="56">
        <v>3518</v>
      </c>
      <c r="E21" s="52">
        <v>456</v>
      </c>
      <c r="F21" s="56">
        <v>3026</v>
      </c>
      <c r="G21" s="52">
        <v>352</v>
      </c>
      <c r="H21" s="56">
        <v>4057</v>
      </c>
      <c r="I21" s="52">
        <v>341</v>
      </c>
      <c r="J21" s="56">
        <v>3607</v>
      </c>
      <c r="K21" s="52">
        <v>335</v>
      </c>
      <c r="L21" s="56">
        <v>3213</v>
      </c>
      <c r="M21" s="52">
        <v>445</v>
      </c>
      <c r="N21" s="56">
        <v>3202</v>
      </c>
      <c r="O21" s="52">
        <v>597</v>
      </c>
      <c r="P21" s="56">
        <v>3308</v>
      </c>
      <c r="Q21" s="52">
        <v>377</v>
      </c>
      <c r="R21" s="56">
        <v>2974</v>
      </c>
      <c r="S21" s="52">
        <v>609</v>
      </c>
      <c r="T21" s="56">
        <v>2940</v>
      </c>
      <c r="U21" s="52">
        <v>406</v>
      </c>
      <c r="V21" s="56">
        <v>3063</v>
      </c>
      <c r="W21" s="52">
        <v>564</v>
      </c>
      <c r="X21" s="56">
        <v>2968</v>
      </c>
      <c r="Y21" s="52">
        <v>369</v>
      </c>
      <c r="Z21" s="56">
        <v>3972</v>
      </c>
      <c r="AA21" s="52">
        <v>403</v>
      </c>
      <c r="AB21" s="75">
        <f t="shared" si="0"/>
        <v>45102</v>
      </c>
    </row>
    <row r="22" spans="1:28">
      <c r="A22" s="163"/>
      <c r="B22" s="150" t="s">
        <v>66</v>
      </c>
      <c r="C22" s="53" t="s">
        <v>55</v>
      </c>
      <c r="D22" s="56">
        <v>1816</v>
      </c>
      <c r="E22" s="52">
        <v>347</v>
      </c>
      <c r="F22" s="56">
        <v>1890</v>
      </c>
      <c r="G22" s="52">
        <v>123</v>
      </c>
      <c r="H22" s="56">
        <v>1702</v>
      </c>
      <c r="I22" s="52">
        <v>233</v>
      </c>
      <c r="J22" s="56">
        <v>1845</v>
      </c>
      <c r="K22" s="52">
        <v>85</v>
      </c>
      <c r="L22" s="56">
        <v>1728</v>
      </c>
      <c r="M22" s="52">
        <v>134</v>
      </c>
      <c r="N22" s="56">
        <v>1686</v>
      </c>
      <c r="O22" s="52">
        <v>406</v>
      </c>
      <c r="P22" s="56">
        <v>1761</v>
      </c>
      <c r="Q22" s="52">
        <v>73</v>
      </c>
      <c r="R22" s="56">
        <v>1767</v>
      </c>
      <c r="S22" s="52">
        <v>65</v>
      </c>
      <c r="T22" s="56">
        <v>1662</v>
      </c>
      <c r="U22" s="52">
        <v>90</v>
      </c>
      <c r="V22" s="56">
        <v>1796</v>
      </c>
      <c r="W22" s="52">
        <v>271</v>
      </c>
      <c r="X22" s="56">
        <v>1872</v>
      </c>
      <c r="Y22" s="52">
        <v>37</v>
      </c>
      <c r="Z22" s="56">
        <v>2326</v>
      </c>
      <c r="AA22" s="52">
        <v>58</v>
      </c>
      <c r="AB22" s="75">
        <f t="shared" si="0"/>
        <v>23773</v>
      </c>
    </row>
    <row r="23" spans="1:28">
      <c r="A23" s="163"/>
      <c r="B23" s="152"/>
      <c r="C23" s="53" t="s">
        <v>67</v>
      </c>
      <c r="D23" s="56">
        <v>531</v>
      </c>
      <c r="E23" s="52">
        <v>125</v>
      </c>
      <c r="F23" s="56">
        <v>726</v>
      </c>
      <c r="G23" s="52">
        <v>108</v>
      </c>
      <c r="H23" s="56">
        <v>504</v>
      </c>
      <c r="I23" s="52">
        <v>190</v>
      </c>
      <c r="J23" s="56">
        <v>610</v>
      </c>
      <c r="K23" s="52">
        <v>87</v>
      </c>
      <c r="L23" s="56">
        <v>527</v>
      </c>
      <c r="M23" s="52">
        <v>129</v>
      </c>
      <c r="N23" s="56">
        <v>673</v>
      </c>
      <c r="O23" s="52">
        <v>336</v>
      </c>
      <c r="P23" s="56">
        <v>589</v>
      </c>
      <c r="Q23" s="52">
        <v>112</v>
      </c>
      <c r="R23" s="56">
        <v>623</v>
      </c>
      <c r="S23" s="52">
        <v>135</v>
      </c>
      <c r="T23" s="56">
        <v>478</v>
      </c>
      <c r="U23" s="52">
        <v>108</v>
      </c>
      <c r="V23" s="56">
        <v>602</v>
      </c>
      <c r="W23" s="52">
        <v>89</v>
      </c>
      <c r="X23" s="56">
        <v>493</v>
      </c>
      <c r="Y23" s="52">
        <v>89</v>
      </c>
      <c r="Z23" s="56">
        <v>576</v>
      </c>
      <c r="AA23" s="52">
        <v>100</v>
      </c>
      <c r="AB23" s="75">
        <f t="shared" si="0"/>
        <v>8540</v>
      </c>
    </row>
    <row r="24" spans="1:28">
      <c r="A24" s="163"/>
      <c r="B24" s="147" t="s">
        <v>68</v>
      </c>
      <c r="C24" s="148"/>
      <c r="D24" s="56">
        <v>425</v>
      </c>
      <c r="E24" s="52">
        <v>504</v>
      </c>
      <c r="F24" s="56">
        <v>403</v>
      </c>
      <c r="G24" s="52">
        <v>508</v>
      </c>
      <c r="H24" s="56">
        <v>359</v>
      </c>
      <c r="I24" s="52">
        <v>541</v>
      </c>
      <c r="J24" s="56">
        <v>419</v>
      </c>
      <c r="K24" s="52">
        <v>613</v>
      </c>
      <c r="L24" s="56">
        <v>395</v>
      </c>
      <c r="M24" s="52">
        <v>638</v>
      </c>
      <c r="N24" s="56">
        <v>392</v>
      </c>
      <c r="O24" s="52">
        <v>609</v>
      </c>
      <c r="P24" s="56">
        <v>434</v>
      </c>
      <c r="Q24" s="52">
        <v>711</v>
      </c>
      <c r="R24" s="56">
        <v>351</v>
      </c>
      <c r="S24" s="52">
        <v>572</v>
      </c>
      <c r="T24" s="56">
        <v>333</v>
      </c>
      <c r="U24" s="52">
        <v>538</v>
      </c>
      <c r="V24" s="56">
        <v>389</v>
      </c>
      <c r="W24" s="52">
        <v>541</v>
      </c>
      <c r="X24" s="56">
        <v>350</v>
      </c>
      <c r="Y24" s="52">
        <v>477</v>
      </c>
      <c r="Z24" s="56">
        <v>380</v>
      </c>
      <c r="AA24" s="52">
        <v>483</v>
      </c>
      <c r="AB24" s="75">
        <f t="shared" si="0"/>
        <v>11365</v>
      </c>
    </row>
    <row r="25" spans="1:28">
      <c r="A25" s="163"/>
      <c r="B25" s="147" t="s">
        <v>69</v>
      </c>
      <c r="C25" s="148"/>
      <c r="D25" s="56">
        <v>0</v>
      </c>
      <c r="E25" s="52">
        <v>0</v>
      </c>
      <c r="F25" s="56">
        <v>114</v>
      </c>
      <c r="G25" s="52">
        <v>0</v>
      </c>
      <c r="H25" s="56">
        <v>21</v>
      </c>
      <c r="I25" s="52">
        <v>0</v>
      </c>
      <c r="J25" s="56">
        <v>265</v>
      </c>
      <c r="K25" s="52">
        <v>12</v>
      </c>
      <c r="L25" s="56">
        <v>30</v>
      </c>
      <c r="M25" s="52">
        <v>0</v>
      </c>
      <c r="N25" s="56">
        <v>89</v>
      </c>
      <c r="O25" s="52">
        <v>0</v>
      </c>
      <c r="P25" s="56">
        <v>81</v>
      </c>
      <c r="Q25" s="52">
        <v>0</v>
      </c>
      <c r="R25" s="56">
        <v>69</v>
      </c>
      <c r="S25" s="52">
        <v>0</v>
      </c>
      <c r="T25" s="56">
        <v>16</v>
      </c>
      <c r="U25" s="52">
        <v>0</v>
      </c>
      <c r="V25" s="56">
        <v>66</v>
      </c>
      <c r="W25" s="52">
        <v>0</v>
      </c>
      <c r="X25" s="56">
        <v>48</v>
      </c>
      <c r="Y25" s="52">
        <v>0</v>
      </c>
      <c r="Z25" s="56">
        <v>36</v>
      </c>
      <c r="AA25" s="52">
        <v>0</v>
      </c>
      <c r="AB25" s="75">
        <f t="shared" si="0"/>
        <v>847</v>
      </c>
    </row>
    <row r="26" spans="1:28">
      <c r="A26" s="163"/>
      <c r="B26" s="149" t="s">
        <v>70</v>
      </c>
      <c r="C26" s="148"/>
      <c r="D26" s="56">
        <v>12</v>
      </c>
      <c r="E26" s="52">
        <v>0</v>
      </c>
      <c r="F26" s="56">
        <v>7</v>
      </c>
      <c r="G26" s="52">
        <v>0</v>
      </c>
      <c r="H26" s="56">
        <v>13</v>
      </c>
      <c r="I26" s="52">
        <v>0</v>
      </c>
      <c r="J26" s="56">
        <v>15</v>
      </c>
      <c r="K26" s="52">
        <v>0</v>
      </c>
      <c r="L26" s="56">
        <v>11</v>
      </c>
      <c r="M26" s="52">
        <v>0</v>
      </c>
      <c r="N26" s="56">
        <v>16</v>
      </c>
      <c r="O26" s="52">
        <v>0</v>
      </c>
      <c r="P26" s="56">
        <v>8</v>
      </c>
      <c r="Q26" s="52">
        <v>0</v>
      </c>
      <c r="R26" s="56">
        <v>13</v>
      </c>
      <c r="S26" s="52">
        <v>0</v>
      </c>
      <c r="T26" s="56">
        <v>9</v>
      </c>
      <c r="U26" s="52">
        <v>0</v>
      </c>
      <c r="V26" s="56">
        <v>26</v>
      </c>
      <c r="W26" s="52">
        <v>0</v>
      </c>
      <c r="X26" s="56">
        <v>12</v>
      </c>
      <c r="Y26" s="52">
        <v>0</v>
      </c>
      <c r="Z26" s="56">
        <v>13</v>
      </c>
      <c r="AA26" s="52">
        <v>1</v>
      </c>
      <c r="AB26" s="75">
        <f t="shared" si="0"/>
        <v>156</v>
      </c>
    </row>
    <row r="27" spans="1:28">
      <c r="A27" s="164"/>
      <c r="B27" s="147" t="s">
        <v>56</v>
      </c>
      <c r="C27" s="148"/>
      <c r="D27" s="55">
        <f t="shared" ref="D27:S27" si="3">SUM(D21:D26)</f>
        <v>6302</v>
      </c>
      <c r="E27" s="55">
        <f t="shared" si="3"/>
        <v>1432</v>
      </c>
      <c r="F27" s="55">
        <f t="shared" si="3"/>
        <v>6166</v>
      </c>
      <c r="G27" s="55">
        <f t="shared" si="3"/>
        <v>1091</v>
      </c>
      <c r="H27" s="55">
        <f t="shared" si="3"/>
        <v>6656</v>
      </c>
      <c r="I27" s="55">
        <f t="shared" si="3"/>
        <v>1305</v>
      </c>
      <c r="J27" s="55">
        <f t="shared" si="3"/>
        <v>6761</v>
      </c>
      <c r="K27" s="55">
        <f t="shared" si="3"/>
        <v>1132</v>
      </c>
      <c r="L27" s="55">
        <f t="shared" si="3"/>
        <v>5904</v>
      </c>
      <c r="M27" s="55">
        <f t="shared" si="3"/>
        <v>1346</v>
      </c>
      <c r="N27" s="55">
        <f t="shared" si="3"/>
        <v>6058</v>
      </c>
      <c r="O27" s="55">
        <f t="shared" si="3"/>
        <v>1948</v>
      </c>
      <c r="P27" s="55">
        <f t="shared" si="3"/>
        <v>6181</v>
      </c>
      <c r="Q27" s="55">
        <f t="shared" si="3"/>
        <v>1273</v>
      </c>
      <c r="R27" s="55">
        <f t="shared" si="3"/>
        <v>5797</v>
      </c>
      <c r="S27" s="55">
        <f t="shared" si="3"/>
        <v>1381</v>
      </c>
      <c r="T27" s="55">
        <f t="shared" ref="T27:AA27" si="4">SUM(T21:T26)</f>
        <v>5438</v>
      </c>
      <c r="U27" s="55">
        <f t="shared" si="4"/>
        <v>1142</v>
      </c>
      <c r="V27" s="55">
        <f t="shared" si="4"/>
        <v>5942</v>
      </c>
      <c r="W27" s="55">
        <f t="shared" si="4"/>
        <v>1465</v>
      </c>
      <c r="X27" s="55">
        <f t="shared" si="4"/>
        <v>5743</v>
      </c>
      <c r="Y27" s="55">
        <f t="shared" si="4"/>
        <v>972</v>
      </c>
      <c r="Z27" s="55">
        <f t="shared" si="4"/>
        <v>7303</v>
      </c>
      <c r="AA27" s="55">
        <f t="shared" si="4"/>
        <v>1045</v>
      </c>
      <c r="AB27" s="75">
        <f t="shared" si="0"/>
        <v>89783</v>
      </c>
    </row>
    <row r="28" spans="1:28">
      <c r="A28" s="157" t="s">
        <v>71</v>
      </c>
      <c r="B28" s="147" t="s">
        <v>72</v>
      </c>
      <c r="C28" s="148"/>
      <c r="D28" s="56">
        <v>2957</v>
      </c>
      <c r="E28" s="52">
        <v>6</v>
      </c>
      <c r="F28" s="56">
        <v>2930</v>
      </c>
      <c r="G28" s="52">
        <v>0</v>
      </c>
      <c r="H28" s="56">
        <v>3132</v>
      </c>
      <c r="I28" s="52">
        <v>1</v>
      </c>
      <c r="J28" s="56">
        <v>3198</v>
      </c>
      <c r="K28" s="52">
        <v>0</v>
      </c>
      <c r="L28" s="56">
        <v>2773</v>
      </c>
      <c r="M28" s="52">
        <v>2</v>
      </c>
      <c r="N28" s="56">
        <v>2955</v>
      </c>
      <c r="O28" s="52">
        <v>0</v>
      </c>
      <c r="P28" s="56">
        <v>3156</v>
      </c>
      <c r="Q28" s="52">
        <v>3</v>
      </c>
      <c r="R28" s="56">
        <v>2793</v>
      </c>
      <c r="S28" s="52">
        <v>3</v>
      </c>
      <c r="T28" s="56">
        <v>2709</v>
      </c>
      <c r="U28" s="52">
        <v>4</v>
      </c>
      <c r="V28" s="56">
        <v>2866</v>
      </c>
      <c r="W28" s="52">
        <v>1</v>
      </c>
      <c r="X28" s="56">
        <v>2931</v>
      </c>
      <c r="Y28" s="52">
        <v>0</v>
      </c>
      <c r="Z28" s="56">
        <v>3344</v>
      </c>
      <c r="AA28" s="52">
        <v>1</v>
      </c>
      <c r="AB28" s="75">
        <f t="shared" si="0"/>
        <v>35765</v>
      </c>
    </row>
    <row r="29" spans="1:28">
      <c r="A29" s="158"/>
      <c r="B29" s="147" t="s">
        <v>73</v>
      </c>
      <c r="C29" s="148"/>
      <c r="D29" s="56">
        <v>161</v>
      </c>
      <c r="E29" s="52">
        <v>0</v>
      </c>
      <c r="F29" s="56">
        <v>135</v>
      </c>
      <c r="G29" s="52">
        <v>1</v>
      </c>
      <c r="H29" s="56">
        <v>159</v>
      </c>
      <c r="I29" s="52">
        <v>0</v>
      </c>
      <c r="J29" s="56">
        <v>145</v>
      </c>
      <c r="K29" s="52">
        <v>0</v>
      </c>
      <c r="L29" s="56">
        <v>90</v>
      </c>
      <c r="M29" s="52">
        <v>0</v>
      </c>
      <c r="N29" s="56">
        <v>132</v>
      </c>
      <c r="O29" s="52">
        <v>0</v>
      </c>
      <c r="P29" s="56">
        <v>144</v>
      </c>
      <c r="Q29" s="52">
        <v>0</v>
      </c>
      <c r="R29" s="56">
        <v>140</v>
      </c>
      <c r="S29" s="52">
        <v>6</v>
      </c>
      <c r="T29" s="56">
        <v>125</v>
      </c>
      <c r="U29" s="52">
        <v>2</v>
      </c>
      <c r="V29" s="56">
        <v>132</v>
      </c>
      <c r="W29" s="52">
        <v>0</v>
      </c>
      <c r="X29" s="56">
        <v>157</v>
      </c>
      <c r="Y29" s="52">
        <v>0</v>
      </c>
      <c r="Z29" s="56">
        <v>184</v>
      </c>
      <c r="AA29" s="52">
        <v>0</v>
      </c>
      <c r="AB29" s="75">
        <f t="shared" si="0"/>
        <v>1713</v>
      </c>
    </row>
    <row r="30" spans="1:28">
      <c r="A30" s="158"/>
      <c r="B30" s="147" t="s">
        <v>74</v>
      </c>
      <c r="C30" s="148"/>
      <c r="D30" s="56">
        <v>197</v>
      </c>
      <c r="E30" s="52">
        <v>10</v>
      </c>
      <c r="F30" s="56">
        <v>131</v>
      </c>
      <c r="G30" s="52">
        <v>16</v>
      </c>
      <c r="H30" s="56">
        <v>161</v>
      </c>
      <c r="I30" s="52">
        <v>68</v>
      </c>
      <c r="J30" s="56">
        <v>170</v>
      </c>
      <c r="K30" s="52">
        <v>28</v>
      </c>
      <c r="L30" s="56">
        <v>141</v>
      </c>
      <c r="M30" s="52">
        <v>30</v>
      </c>
      <c r="N30" s="56">
        <v>134</v>
      </c>
      <c r="O30" s="52">
        <v>20</v>
      </c>
      <c r="P30" s="56">
        <v>207</v>
      </c>
      <c r="Q30" s="52">
        <v>36</v>
      </c>
      <c r="R30" s="56">
        <v>173</v>
      </c>
      <c r="S30" s="52">
        <v>25</v>
      </c>
      <c r="T30" s="56">
        <v>197</v>
      </c>
      <c r="U30" s="52">
        <v>32</v>
      </c>
      <c r="V30" s="56">
        <v>176</v>
      </c>
      <c r="W30" s="52">
        <v>12</v>
      </c>
      <c r="X30" s="56">
        <v>182</v>
      </c>
      <c r="Y30" s="52">
        <v>19</v>
      </c>
      <c r="Z30" s="56">
        <v>265</v>
      </c>
      <c r="AA30" s="52">
        <v>17</v>
      </c>
      <c r="AB30" s="75">
        <f t="shared" si="0"/>
        <v>2447</v>
      </c>
    </row>
    <row r="31" spans="1:28">
      <c r="A31" s="158"/>
      <c r="B31" s="160" t="s">
        <v>75</v>
      </c>
      <c r="C31" s="161"/>
      <c r="D31" s="57"/>
      <c r="E31" s="52">
        <v>21</v>
      </c>
      <c r="F31" s="57"/>
      <c r="G31" s="52">
        <v>22</v>
      </c>
      <c r="H31" s="57"/>
      <c r="I31" s="52">
        <v>3</v>
      </c>
      <c r="J31" s="57"/>
      <c r="K31" s="52">
        <v>39</v>
      </c>
      <c r="L31" s="57"/>
      <c r="M31" s="52">
        <v>2</v>
      </c>
      <c r="N31" s="57"/>
      <c r="O31" s="52">
        <v>3</v>
      </c>
      <c r="P31" s="57"/>
      <c r="Q31" s="52">
        <v>4</v>
      </c>
      <c r="R31" s="57"/>
      <c r="S31" s="52">
        <v>11</v>
      </c>
      <c r="T31" s="57"/>
      <c r="U31" s="52">
        <v>3</v>
      </c>
      <c r="V31" s="57"/>
      <c r="W31" s="52">
        <v>4</v>
      </c>
      <c r="X31" s="57"/>
      <c r="Y31" s="52">
        <v>45</v>
      </c>
      <c r="Z31" s="57"/>
      <c r="AA31" s="52">
        <v>48</v>
      </c>
      <c r="AB31" s="75">
        <f t="shared" si="0"/>
        <v>205</v>
      </c>
    </row>
    <row r="32" spans="1:28">
      <c r="A32" s="158"/>
      <c r="B32" s="147" t="s">
        <v>76</v>
      </c>
      <c r="C32" s="148"/>
      <c r="D32" s="57"/>
      <c r="E32" s="52">
        <v>0</v>
      </c>
      <c r="F32" s="57"/>
      <c r="G32" s="52">
        <v>0</v>
      </c>
      <c r="H32" s="57"/>
      <c r="I32" s="52">
        <v>0</v>
      </c>
      <c r="J32" s="57"/>
      <c r="K32" s="52">
        <v>0</v>
      </c>
      <c r="L32" s="57"/>
      <c r="M32" s="52">
        <v>0</v>
      </c>
      <c r="N32" s="57"/>
      <c r="O32" s="52">
        <v>0</v>
      </c>
      <c r="P32" s="57"/>
      <c r="Q32" s="52">
        <v>0</v>
      </c>
      <c r="R32" s="57"/>
      <c r="S32" s="52">
        <v>0</v>
      </c>
      <c r="T32" s="57"/>
      <c r="U32" s="52">
        <v>0</v>
      </c>
      <c r="V32" s="57"/>
      <c r="W32" s="52">
        <v>0</v>
      </c>
      <c r="X32" s="57"/>
      <c r="Y32" s="52">
        <v>0</v>
      </c>
      <c r="Z32" s="57"/>
      <c r="AA32" s="52">
        <v>0</v>
      </c>
      <c r="AB32" s="75">
        <f t="shared" si="0"/>
        <v>0</v>
      </c>
    </row>
    <row r="33" spans="1:28">
      <c r="A33" s="159"/>
      <c r="B33" s="147" t="s">
        <v>56</v>
      </c>
      <c r="C33" s="148"/>
      <c r="D33" s="55">
        <f t="shared" ref="D33:S33" si="5">SUM(D28:D32)</f>
        <v>3315</v>
      </c>
      <c r="E33" s="55">
        <f t="shared" si="5"/>
        <v>37</v>
      </c>
      <c r="F33" s="55">
        <f t="shared" si="5"/>
        <v>3196</v>
      </c>
      <c r="G33" s="55">
        <f t="shared" si="5"/>
        <v>39</v>
      </c>
      <c r="H33" s="55">
        <f t="shared" si="5"/>
        <v>3452</v>
      </c>
      <c r="I33" s="55">
        <f t="shared" si="5"/>
        <v>72</v>
      </c>
      <c r="J33" s="55">
        <f t="shared" si="5"/>
        <v>3513</v>
      </c>
      <c r="K33" s="55">
        <f t="shared" si="5"/>
        <v>67</v>
      </c>
      <c r="L33" s="55">
        <f t="shared" si="5"/>
        <v>3004</v>
      </c>
      <c r="M33" s="55">
        <f t="shared" si="5"/>
        <v>34</v>
      </c>
      <c r="N33" s="55">
        <f t="shared" si="5"/>
        <v>3221</v>
      </c>
      <c r="O33" s="55">
        <f t="shared" si="5"/>
        <v>23</v>
      </c>
      <c r="P33" s="55">
        <f t="shared" si="5"/>
        <v>3507</v>
      </c>
      <c r="Q33" s="55">
        <f t="shared" si="5"/>
        <v>43</v>
      </c>
      <c r="R33" s="55">
        <f t="shared" si="5"/>
        <v>3106</v>
      </c>
      <c r="S33" s="55">
        <f t="shared" si="5"/>
        <v>45</v>
      </c>
      <c r="T33" s="55">
        <f t="shared" ref="T33:AA33" si="6">SUM(T28:T32)</f>
        <v>3031</v>
      </c>
      <c r="U33" s="55">
        <f t="shared" si="6"/>
        <v>41</v>
      </c>
      <c r="V33" s="55">
        <f t="shared" si="6"/>
        <v>3174</v>
      </c>
      <c r="W33" s="55">
        <f t="shared" si="6"/>
        <v>17</v>
      </c>
      <c r="X33" s="55">
        <f t="shared" si="6"/>
        <v>3270</v>
      </c>
      <c r="Y33" s="55">
        <f t="shared" si="6"/>
        <v>64</v>
      </c>
      <c r="Z33" s="55">
        <f t="shared" si="6"/>
        <v>3793</v>
      </c>
      <c r="AA33" s="55">
        <f t="shared" si="6"/>
        <v>66</v>
      </c>
      <c r="AB33" s="75">
        <f t="shared" si="0"/>
        <v>40130</v>
      </c>
    </row>
    <row r="34" spans="1:28">
      <c r="A34" s="149" t="s">
        <v>77</v>
      </c>
      <c r="B34" s="156"/>
      <c r="C34" s="148"/>
      <c r="D34" s="56">
        <v>656</v>
      </c>
      <c r="E34" s="58">
        <v>1</v>
      </c>
      <c r="F34" s="56">
        <v>666</v>
      </c>
      <c r="G34" s="52">
        <v>2</v>
      </c>
      <c r="H34" s="56">
        <v>590</v>
      </c>
      <c r="I34" s="52">
        <v>0</v>
      </c>
      <c r="J34" s="56">
        <v>654</v>
      </c>
      <c r="K34" s="52">
        <v>0</v>
      </c>
      <c r="L34" s="56">
        <v>628</v>
      </c>
      <c r="M34" s="52">
        <v>1</v>
      </c>
      <c r="N34" s="56">
        <v>606</v>
      </c>
      <c r="O34" s="52">
        <v>0</v>
      </c>
      <c r="P34" s="56">
        <v>646</v>
      </c>
      <c r="Q34" s="52">
        <v>2</v>
      </c>
      <c r="R34" s="56">
        <v>588</v>
      </c>
      <c r="S34" s="52">
        <v>2</v>
      </c>
      <c r="T34" s="56">
        <v>599</v>
      </c>
      <c r="U34" s="52">
        <v>1</v>
      </c>
      <c r="V34" s="56">
        <v>615</v>
      </c>
      <c r="W34" s="52">
        <v>1</v>
      </c>
      <c r="X34" s="56">
        <v>607</v>
      </c>
      <c r="Y34" s="52">
        <v>0</v>
      </c>
      <c r="Z34" s="56">
        <v>890</v>
      </c>
      <c r="AA34" s="52">
        <v>1</v>
      </c>
      <c r="AB34" s="75">
        <f>SUM(D34:AA34)</f>
        <v>7756</v>
      </c>
    </row>
    <row r="35" spans="1:28">
      <c r="A35" s="149" t="s">
        <v>78</v>
      </c>
      <c r="B35" s="156"/>
      <c r="C35" s="148"/>
      <c r="D35" s="55">
        <f t="shared" ref="D35:S35" si="7">SUM(D20,D27,D33,D34)</f>
        <v>14512</v>
      </c>
      <c r="E35" s="55">
        <f t="shared" si="7"/>
        <v>2368</v>
      </c>
      <c r="F35" s="55">
        <f t="shared" si="7"/>
        <v>13963</v>
      </c>
      <c r="G35" s="55">
        <f t="shared" si="7"/>
        <v>2452</v>
      </c>
      <c r="H35" s="55">
        <f t="shared" si="7"/>
        <v>14446</v>
      </c>
      <c r="I35" s="55">
        <f t="shared" si="7"/>
        <v>2594</v>
      </c>
      <c r="J35" s="55">
        <f t="shared" si="7"/>
        <v>15035</v>
      </c>
      <c r="K35" s="55">
        <f t="shared" si="7"/>
        <v>2719</v>
      </c>
      <c r="L35" s="55">
        <f t="shared" si="7"/>
        <v>13750</v>
      </c>
      <c r="M35" s="55">
        <f t="shared" si="7"/>
        <v>3375</v>
      </c>
      <c r="N35" s="55">
        <f t="shared" si="7"/>
        <v>13838</v>
      </c>
      <c r="O35" s="55">
        <f t="shared" si="7"/>
        <v>3463</v>
      </c>
      <c r="P35" s="55">
        <f t="shared" si="7"/>
        <v>15110</v>
      </c>
      <c r="Q35" s="55">
        <f t="shared" si="7"/>
        <v>3639</v>
      </c>
      <c r="R35" s="55">
        <f t="shared" si="7"/>
        <v>12928</v>
      </c>
      <c r="S35" s="55">
        <f t="shared" si="7"/>
        <v>3234</v>
      </c>
      <c r="T35" s="55">
        <f t="shared" ref="T35:AA35" si="8">SUM(T20,T27,T33,T34)</f>
        <v>12742</v>
      </c>
      <c r="U35" s="55">
        <f t="shared" si="8"/>
        <v>2537</v>
      </c>
      <c r="V35" s="55">
        <f t="shared" si="8"/>
        <v>13826</v>
      </c>
      <c r="W35" s="55">
        <f t="shared" si="8"/>
        <v>3192</v>
      </c>
      <c r="X35" s="55">
        <f t="shared" si="8"/>
        <v>13415</v>
      </c>
      <c r="Y35" s="55">
        <f t="shared" si="8"/>
        <v>2113</v>
      </c>
      <c r="Z35" s="55">
        <f t="shared" si="8"/>
        <v>16440</v>
      </c>
      <c r="AA35" s="55">
        <f t="shared" si="8"/>
        <v>2314</v>
      </c>
      <c r="AB35" s="75"/>
    </row>
  </sheetData>
  <mergeCells count="44">
    <mergeCell ref="A1:AA1"/>
    <mergeCell ref="A35:C35"/>
    <mergeCell ref="A28:A33"/>
    <mergeCell ref="B28:C28"/>
    <mergeCell ref="B29:C29"/>
    <mergeCell ref="B30:C30"/>
    <mergeCell ref="B31:C31"/>
    <mergeCell ref="B32:C32"/>
    <mergeCell ref="B33:C33"/>
    <mergeCell ref="A34:C34"/>
    <mergeCell ref="A2:C2"/>
    <mergeCell ref="D2:E2"/>
    <mergeCell ref="A21:A27"/>
    <mergeCell ref="B21:C21"/>
    <mergeCell ref="B22:B23"/>
    <mergeCell ref="B24:C24"/>
    <mergeCell ref="B25:C25"/>
    <mergeCell ref="B26:C26"/>
    <mergeCell ref="B27:C27"/>
    <mergeCell ref="A4:A20"/>
    <mergeCell ref="B4:C4"/>
    <mergeCell ref="B5:C5"/>
    <mergeCell ref="B6:B7"/>
    <mergeCell ref="B8:B10"/>
    <mergeCell ref="B11:B12"/>
    <mergeCell ref="B20:C20"/>
    <mergeCell ref="B13:C13"/>
    <mergeCell ref="B14:C14"/>
    <mergeCell ref="B15:C15"/>
    <mergeCell ref="B16:C16"/>
    <mergeCell ref="B17:C17"/>
    <mergeCell ref="B18:C18"/>
    <mergeCell ref="Z2:AA2"/>
    <mergeCell ref="N2:O2"/>
    <mergeCell ref="P2:Q2"/>
    <mergeCell ref="R2:S2"/>
    <mergeCell ref="T2:U2"/>
    <mergeCell ref="V2:W2"/>
    <mergeCell ref="X2:Y2"/>
    <mergeCell ref="B19:C19"/>
    <mergeCell ref="F2:G2"/>
    <mergeCell ref="H2:I2"/>
    <mergeCell ref="J2:K2"/>
    <mergeCell ref="L2:M2"/>
  </mergeCells>
  <phoneticPr fontId="3"/>
  <pageMargins left="0.7" right="0.7" top="0.75" bottom="0.75" header="0.3" footer="0.3"/>
  <pageSetup paperSize="9" scale="4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D485A-7DF0-4B89-98B8-659253EC9771}">
  <sheetPr>
    <pageSetUpPr fitToPage="1"/>
  </sheetPr>
  <dimension ref="A2:AB36"/>
  <sheetViews>
    <sheetView view="pageBreakPreview" zoomScaleNormal="100" zoomScaleSheetLayoutView="100" workbookViewId="0">
      <selection activeCell="T31" sqref="T31"/>
    </sheetView>
  </sheetViews>
  <sheetFormatPr defaultRowHeight="18.75"/>
  <cols>
    <col min="28" max="28" width="11.75" bestFit="1" customWidth="1"/>
  </cols>
  <sheetData>
    <row r="2" spans="1:28">
      <c r="A2" s="137" t="s">
        <v>173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72" t="s">
        <v>133</v>
      </c>
    </row>
    <row r="3" spans="1:28" ht="36.6" customHeight="1">
      <c r="A3" s="162" t="s">
        <v>39</v>
      </c>
      <c r="B3" s="162"/>
      <c r="C3" s="162"/>
      <c r="D3" s="146" t="s">
        <v>84</v>
      </c>
      <c r="E3" s="146"/>
      <c r="F3" s="146" t="s">
        <v>87</v>
      </c>
      <c r="G3" s="146"/>
      <c r="H3" s="146" t="s">
        <v>88</v>
      </c>
      <c r="I3" s="146"/>
      <c r="J3" s="146" t="s">
        <v>89</v>
      </c>
      <c r="K3" s="146"/>
      <c r="L3" s="146" t="s">
        <v>90</v>
      </c>
      <c r="M3" s="146"/>
      <c r="N3" s="146" t="s">
        <v>91</v>
      </c>
      <c r="O3" s="146"/>
      <c r="P3" s="146" t="s">
        <v>92</v>
      </c>
      <c r="Q3" s="146"/>
      <c r="R3" s="146" t="s">
        <v>93</v>
      </c>
      <c r="S3" s="146"/>
      <c r="T3" s="146" t="s">
        <v>94</v>
      </c>
      <c r="U3" s="146"/>
      <c r="V3" s="146" t="s">
        <v>95</v>
      </c>
      <c r="W3" s="146"/>
      <c r="X3" s="146" t="s">
        <v>96</v>
      </c>
      <c r="Y3" s="146"/>
      <c r="Z3" s="146" t="s">
        <v>97</v>
      </c>
      <c r="AA3" s="146"/>
      <c r="AB3" s="73" t="s">
        <v>98</v>
      </c>
    </row>
    <row r="4" spans="1:28">
      <c r="A4" s="46"/>
      <c r="B4" s="47"/>
      <c r="C4" s="48"/>
      <c r="D4" s="74" t="s">
        <v>85</v>
      </c>
      <c r="E4" s="74" t="s">
        <v>86</v>
      </c>
      <c r="F4" s="74" t="s">
        <v>85</v>
      </c>
      <c r="G4" s="74" t="s">
        <v>86</v>
      </c>
      <c r="H4" s="74" t="s">
        <v>85</v>
      </c>
      <c r="I4" s="74" t="s">
        <v>86</v>
      </c>
      <c r="J4" s="74" t="s">
        <v>85</v>
      </c>
      <c r="K4" s="74" t="s">
        <v>86</v>
      </c>
      <c r="L4" s="74" t="s">
        <v>85</v>
      </c>
      <c r="M4" s="74" t="s">
        <v>86</v>
      </c>
      <c r="N4" s="74" t="s">
        <v>85</v>
      </c>
      <c r="O4" s="74" t="s">
        <v>86</v>
      </c>
      <c r="P4" s="74" t="s">
        <v>85</v>
      </c>
      <c r="Q4" s="74" t="s">
        <v>86</v>
      </c>
      <c r="R4" s="74" t="s">
        <v>85</v>
      </c>
      <c r="S4" s="74" t="s">
        <v>86</v>
      </c>
      <c r="T4" s="74" t="s">
        <v>85</v>
      </c>
      <c r="U4" s="74" t="s">
        <v>86</v>
      </c>
      <c r="V4" s="74" t="s">
        <v>85</v>
      </c>
      <c r="W4" s="74" t="s">
        <v>86</v>
      </c>
      <c r="X4" s="74" t="s">
        <v>85</v>
      </c>
      <c r="Y4" s="74" t="s">
        <v>86</v>
      </c>
      <c r="Z4" s="74" t="s">
        <v>85</v>
      </c>
      <c r="AA4" s="74" t="s">
        <v>86</v>
      </c>
      <c r="AB4" s="74"/>
    </row>
    <row r="5" spans="1:28">
      <c r="A5" s="150" t="s">
        <v>42</v>
      </c>
      <c r="B5" s="153" t="s">
        <v>43</v>
      </c>
      <c r="C5" s="154"/>
      <c r="D5" s="49">
        <v>1509</v>
      </c>
      <c r="E5" s="50">
        <v>362</v>
      </c>
      <c r="F5" s="49">
        <v>1389</v>
      </c>
      <c r="G5" s="50">
        <v>423</v>
      </c>
      <c r="H5" s="49">
        <v>1356</v>
      </c>
      <c r="I5" s="50">
        <v>496</v>
      </c>
      <c r="J5" s="49">
        <v>1498</v>
      </c>
      <c r="K5" s="50">
        <v>454</v>
      </c>
      <c r="L5" s="49">
        <v>1234</v>
      </c>
      <c r="M5" s="50">
        <v>507</v>
      </c>
      <c r="N5" s="49">
        <v>1177</v>
      </c>
      <c r="O5" s="50">
        <v>475</v>
      </c>
      <c r="P5" s="49">
        <v>1327</v>
      </c>
      <c r="Q5" s="50">
        <v>515</v>
      </c>
      <c r="R5" s="49">
        <v>960</v>
      </c>
      <c r="S5" s="50">
        <v>367</v>
      </c>
      <c r="T5" s="49">
        <v>1143</v>
      </c>
      <c r="U5" s="50">
        <v>393</v>
      </c>
      <c r="V5" s="49"/>
      <c r="W5" s="50"/>
      <c r="X5" s="49"/>
      <c r="Y5" s="50"/>
      <c r="Z5" s="49"/>
      <c r="AA5" s="50"/>
      <c r="AB5" s="75">
        <f t="shared" ref="AB5:AB34" si="0">SUM(D5:AA5)</f>
        <v>15585</v>
      </c>
    </row>
    <row r="6" spans="1:28">
      <c r="A6" s="151"/>
      <c r="B6" s="153" t="s">
        <v>45</v>
      </c>
      <c r="C6" s="154"/>
      <c r="D6" s="51">
        <v>253</v>
      </c>
      <c r="E6" s="52">
        <v>14</v>
      </c>
      <c r="F6" s="51">
        <v>214</v>
      </c>
      <c r="G6" s="52">
        <v>20</v>
      </c>
      <c r="H6" s="51">
        <v>399</v>
      </c>
      <c r="I6" s="52">
        <v>7</v>
      </c>
      <c r="J6" s="51">
        <v>297</v>
      </c>
      <c r="K6" s="52">
        <v>17</v>
      </c>
      <c r="L6" s="51">
        <v>156</v>
      </c>
      <c r="M6" s="52">
        <v>13</v>
      </c>
      <c r="N6" s="51">
        <v>179</v>
      </c>
      <c r="O6" s="52">
        <v>11</v>
      </c>
      <c r="P6" s="51">
        <v>218</v>
      </c>
      <c r="Q6" s="52">
        <v>5</v>
      </c>
      <c r="R6" s="51">
        <v>149</v>
      </c>
      <c r="S6" s="52">
        <v>25</v>
      </c>
      <c r="T6" s="51">
        <v>173</v>
      </c>
      <c r="U6" s="52">
        <v>6</v>
      </c>
      <c r="V6" s="51"/>
      <c r="W6" s="52"/>
      <c r="X6" s="51"/>
      <c r="Y6" s="52"/>
      <c r="Z6" s="51"/>
      <c r="AA6" s="52"/>
      <c r="AB6" s="75">
        <f t="shared" si="0"/>
        <v>2156</v>
      </c>
    </row>
    <row r="7" spans="1:28">
      <c r="A7" s="151"/>
      <c r="B7" s="150" t="s">
        <v>47</v>
      </c>
      <c r="C7" s="53" t="s">
        <v>48</v>
      </c>
      <c r="D7" s="51">
        <v>858</v>
      </c>
      <c r="E7" s="52">
        <v>318</v>
      </c>
      <c r="F7" s="51">
        <v>811</v>
      </c>
      <c r="G7" s="52">
        <v>512</v>
      </c>
      <c r="H7" s="51">
        <v>843</v>
      </c>
      <c r="I7" s="52">
        <v>531</v>
      </c>
      <c r="J7" s="51">
        <v>913</v>
      </c>
      <c r="K7" s="52">
        <v>578</v>
      </c>
      <c r="L7" s="51">
        <v>718</v>
      </c>
      <c r="M7" s="52">
        <v>574</v>
      </c>
      <c r="N7" s="51">
        <v>695</v>
      </c>
      <c r="O7" s="52">
        <v>631</v>
      </c>
      <c r="P7" s="51">
        <v>868</v>
      </c>
      <c r="Q7" s="52">
        <v>588</v>
      </c>
      <c r="R7" s="51">
        <v>715</v>
      </c>
      <c r="S7" s="52">
        <v>352</v>
      </c>
      <c r="T7" s="51">
        <v>733</v>
      </c>
      <c r="U7" s="52">
        <v>518</v>
      </c>
      <c r="V7" s="51"/>
      <c r="W7" s="52"/>
      <c r="X7" s="51"/>
      <c r="Y7" s="52"/>
      <c r="Z7" s="51"/>
      <c r="AA7" s="52"/>
      <c r="AB7" s="75">
        <f t="shared" si="0"/>
        <v>11756</v>
      </c>
    </row>
    <row r="8" spans="1:28">
      <c r="A8" s="151"/>
      <c r="B8" s="152"/>
      <c r="C8" s="53" t="s">
        <v>50</v>
      </c>
      <c r="D8" s="51">
        <v>0</v>
      </c>
      <c r="E8" s="52">
        <v>0</v>
      </c>
      <c r="F8" s="51">
        <v>0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3</v>
      </c>
      <c r="T8" s="52">
        <v>0</v>
      </c>
      <c r="U8" s="52">
        <v>0</v>
      </c>
      <c r="V8" s="51"/>
      <c r="W8" s="52"/>
      <c r="X8" s="51"/>
      <c r="Y8" s="52"/>
      <c r="Z8" s="51"/>
      <c r="AA8" s="52"/>
      <c r="AB8" s="75">
        <f t="shared" si="0"/>
        <v>3</v>
      </c>
    </row>
    <row r="9" spans="1:28">
      <c r="A9" s="151"/>
      <c r="B9" s="150" t="s">
        <v>52</v>
      </c>
      <c r="C9" s="53" t="s">
        <v>53</v>
      </c>
      <c r="D9" s="51">
        <v>47</v>
      </c>
      <c r="E9" s="52">
        <v>0</v>
      </c>
      <c r="F9" s="51">
        <v>26</v>
      </c>
      <c r="G9" s="52">
        <v>0</v>
      </c>
      <c r="H9" s="51">
        <v>25</v>
      </c>
      <c r="I9" s="52">
        <v>0</v>
      </c>
      <c r="J9" s="51">
        <v>39</v>
      </c>
      <c r="K9" s="52">
        <v>1</v>
      </c>
      <c r="L9" s="51">
        <v>48</v>
      </c>
      <c r="M9" s="52">
        <v>0</v>
      </c>
      <c r="N9" s="51">
        <v>14</v>
      </c>
      <c r="O9" s="52">
        <v>0</v>
      </c>
      <c r="P9" s="51">
        <v>31</v>
      </c>
      <c r="Q9" s="52">
        <v>0</v>
      </c>
      <c r="R9" s="51">
        <v>40</v>
      </c>
      <c r="S9" s="52">
        <v>13</v>
      </c>
      <c r="T9" s="51">
        <v>34</v>
      </c>
      <c r="U9" s="52">
        <v>0</v>
      </c>
      <c r="V9" s="51"/>
      <c r="W9" s="52"/>
      <c r="X9" s="51"/>
      <c r="Y9" s="52"/>
      <c r="Z9" s="51"/>
      <c r="AA9" s="52"/>
      <c r="AB9" s="75">
        <f t="shared" si="0"/>
        <v>318</v>
      </c>
    </row>
    <row r="10" spans="1:28">
      <c r="A10" s="151"/>
      <c r="B10" s="151"/>
      <c r="C10" s="53" t="s">
        <v>55</v>
      </c>
      <c r="D10" s="51">
        <v>0</v>
      </c>
      <c r="E10" s="51">
        <v>4</v>
      </c>
      <c r="F10" s="51">
        <v>0</v>
      </c>
      <c r="G10" s="51">
        <v>8</v>
      </c>
      <c r="H10" s="51">
        <v>0</v>
      </c>
      <c r="I10" s="51">
        <v>7</v>
      </c>
      <c r="J10" s="51">
        <v>0</v>
      </c>
      <c r="K10" s="51">
        <v>14</v>
      </c>
      <c r="L10" s="51">
        <v>0</v>
      </c>
      <c r="M10" s="51">
        <v>9</v>
      </c>
      <c r="N10" s="51">
        <v>0</v>
      </c>
      <c r="O10" s="51">
        <v>4</v>
      </c>
      <c r="P10" s="51">
        <v>0</v>
      </c>
      <c r="Q10" s="51">
        <v>8</v>
      </c>
      <c r="R10" s="51">
        <v>0</v>
      </c>
      <c r="S10" s="51">
        <v>8</v>
      </c>
      <c r="T10" s="51">
        <v>0</v>
      </c>
      <c r="U10" s="51">
        <v>1</v>
      </c>
      <c r="V10" s="51"/>
      <c r="W10" s="52"/>
      <c r="X10" s="51"/>
      <c r="Y10" s="52"/>
      <c r="Z10" s="51"/>
      <c r="AA10" s="52"/>
      <c r="AB10" s="75">
        <f>SUM(D10:AA10)</f>
        <v>63</v>
      </c>
    </row>
    <row r="11" spans="1:28">
      <c r="A11" s="151"/>
      <c r="B11" s="152"/>
      <c r="C11" s="53" t="s">
        <v>57</v>
      </c>
      <c r="D11" s="51">
        <v>0</v>
      </c>
      <c r="E11" s="51">
        <v>0</v>
      </c>
      <c r="F11" s="51">
        <v>0</v>
      </c>
      <c r="G11" s="51">
        <v>0</v>
      </c>
      <c r="H11" s="51">
        <v>0</v>
      </c>
      <c r="I11" s="51">
        <v>0</v>
      </c>
      <c r="J11" s="51">
        <v>0</v>
      </c>
      <c r="K11" s="51">
        <v>0</v>
      </c>
      <c r="L11" s="51">
        <v>0</v>
      </c>
      <c r="M11" s="51">
        <v>0</v>
      </c>
      <c r="N11" s="51">
        <v>0</v>
      </c>
      <c r="O11" s="51">
        <v>0</v>
      </c>
      <c r="P11" s="51">
        <v>0</v>
      </c>
      <c r="Q11" s="51">
        <v>0</v>
      </c>
      <c r="R11" s="51">
        <v>0</v>
      </c>
      <c r="S11" s="51">
        <v>0</v>
      </c>
      <c r="T11" s="51">
        <v>0</v>
      </c>
      <c r="U11" s="51">
        <v>0</v>
      </c>
      <c r="V11" s="51"/>
      <c r="W11" s="52"/>
      <c r="X11" s="51"/>
      <c r="Y11" s="52"/>
      <c r="Z11" s="51"/>
      <c r="AA11" s="52"/>
      <c r="AB11" s="75">
        <f t="shared" si="0"/>
        <v>0</v>
      </c>
    </row>
    <row r="12" spans="1:28">
      <c r="A12" s="151"/>
      <c r="B12" s="150" t="s">
        <v>60</v>
      </c>
      <c r="C12" s="54">
        <v>350</v>
      </c>
      <c r="D12" s="51">
        <v>82</v>
      </c>
      <c r="E12" s="52">
        <v>0</v>
      </c>
      <c r="F12" s="51">
        <v>96</v>
      </c>
      <c r="G12" s="52">
        <v>0</v>
      </c>
      <c r="H12" s="51">
        <v>84</v>
      </c>
      <c r="I12" s="52">
        <v>0</v>
      </c>
      <c r="J12" s="51">
        <v>132</v>
      </c>
      <c r="K12" s="52">
        <v>0</v>
      </c>
      <c r="L12" s="51">
        <v>99</v>
      </c>
      <c r="M12" s="52">
        <v>0</v>
      </c>
      <c r="N12" s="51">
        <v>76</v>
      </c>
      <c r="O12" s="52">
        <v>1</v>
      </c>
      <c r="P12" s="51">
        <v>99</v>
      </c>
      <c r="Q12" s="52">
        <v>0</v>
      </c>
      <c r="R12" s="51">
        <v>69</v>
      </c>
      <c r="S12" s="52">
        <v>0</v>
      </c>
      <c r="T12" s="51">
        <v>101</v>
      </c>
      <c r="U12" s="52">
        <v>0</v>
      </c>
      <c r="V12" s="51"/>
      <c r="W12" s="52"/>
      <c r="X12" s="51"/>
      <c r="Y12" s="52"/>
      <c r="Z12" s="51"/>
      <c r="AA12" s="52"/>
      <c r="AB12" s="75">
        <f t="shared" si="0"/>
        <v>839</v>
      </c>
    </row>
    <row r="13" spans="1:28">
      <c r="A13" s="151"/>
      <c r="B13" s="152"/>
      <c r="C13" s="54">
        <v>1400</v>
      </c>
      <c r="D13" s="51">
        <v>1</v>
      </c>
      <c r="E13" s="52">
        <v>0</v>
      </c>
      <c r="F13" s="51">
        <v>1</v>
      </c>
      <c r="G13" s="52">
        <v>0</v>
      </c>
      <c r="H13" s="51">
        <v>1</v>
      </c>
      <c r="I13" s="52">
        <v>0</v>
      </c>
      <c r="J13" s="51">
        <v>1</v>
      </c>
      <c r="K13" s="52">
        <v>0</v>
      </c>
      <c r="L13" s="51">
        <v>2</v>
      </c>
      <c r="M13" s="52">
        <v>0</v>
      </c>
      <c r="N13" s="51">
        <v>0</v>
      </c>
      <c r="O13" s="52">
        <v>0</v>
      </c>
      <c r="P13" s="51">
        <v>0</v>
      </c>
      <c r="Q13" s="52">
        <v>0</v>
      </c>
      <c r="R13" s="51">
        <v>1</v>
      </c>
      <c r="S13" s="52">
        <v>0</v>
      </c>
      <c r="T13" s="51">
        <v>0</v>
      </c>
      <c r="U13" s="52">
        <v>0</v>
      </c>
      <c r="V13" s="51"/>
      <c r="W13" s="52"/>
      <c r="X13" s="51"/>
      <c r="Y13" s="52"/>
      <c r="Z13" s="51"/>
      <c r="AA13" s="52"/>
      <c r="AB13" s="75">
        <f t="shared" si="0"/>
        <v>7</v>
      </c>
    </row>
    <row r="14" spans="1:28">
      <c r="A14" s="151"/>
      <c r="B14" s="144" t="s">
        <v>153</v>
      </c>
      <c r="C14" s="145"/>
      <c r="D14" s="51">
        <v>426</v>
      </c>
      <c r="E14" s="52">
        <v>104</v>
      </c>
      <c r="F14" s="51">
        <v>419</v>
      </c>
      <c r="G14" s="52">
        <v>88</v>
      </c>
      <c r="H14" s="51">
        <v>402</v>
      </c>
      <c r="I14" s="52">
        <v>110</v>
      </c>
      <c r="J14" s="51">
        <v>418</v>
      </c>
      <c r="K14" s="52">
        <v>103</v>
      </c>
      <c r="L14" s="51">
        <v>394</v>
      </c>
      <c r="M14" s="52">
        <v>99</v>
      </c>
      <c r="N14" s="51">
        <v>385</v>
      </c>
      <c r="O14" s="52">
        <v>144</v>
      </c>
      <c r="P14" s="51">
        <v>410</v>
      </c>
      <c r="Q14" s="52">
        <v>234</v>
      </c>
      <c r="R14" s="51">
        <v>316</v>
      </c>
      <c r="S14" s="52">
        <v>94</v>
      </c>
      <c r="T14" s="51">
        <v>346</v>
      </c>
      <c r="U14" s="52">
        <v>131</v>
      </c>
      <c r="V14" s="51"/>
      <c r="W14" s="52"/>
      <c r="X14" s="51"/>
      <c r="Y14" s="52"/>
      <c r="Z14" s="51"/>
      <c r="AA14" s="52"/>
      <c r="AB14" s="75">
        <f t="shared" si="0"/>
        <v>4623</v>
      </c>
    </row>
    <row r="15" spans="1:28">
      <c r="A15" s="151"/>
      <c r="B15" s="144" t="s">
        <v>154</v>
      </c>
      <c r="C15" s="145"/>
      <c r="D15" s="51">
        <v>71</v>
      </c>
      <c r="E15" s="52">
        <v>39</v>
      </c>
      <c r="F15" s="51">
        <v>83</v>
      </c>
      <c r="G15" s="52">
        <v>40</v>
      </c>
      <c r="H15" s="51">
        <v>52</v>
      </c>
      <c r="I15" s="52">
        <v>65</v>
      </c>
      <c r="J15" s="51">
        <v>40</v>
      </c>
      <c r="K15" s="52">
        <v>41</v>
      </c>
      <c r="L15" s="51">
        <v>45</v>
      </c>
      <c r="M15" s="52">
        <v>56</v>
      </c>
      <c r="N15" s="51">
        <v>81</v>
      </c>
      <c r="O15" s="52">
        <v>72</v>
      </c>
      <c r="P15" s="51">
        <v>78</v>
      </c>
      <c r="Q15" s="52">
        <v>92</v>
      </c>
      <c r="R15" s="51">
        <v>65</v>
      </c>
      <c r="S15" s="52">
        <v>38</v>
      </c>
      <c r="T15" s="51">
        <v>68</v>
      </c>
      <c r="U15" s="52">
        <v>84</v>
      </c>
      <c r="V15" s="51"/>
      <c r="W15" s="52"/>
      <c r="X15" s="51"/>
      <c r="Y15" s="52"/>
      <c r="Z15" s="51"/>
      <c r="AA15" s="52"/>
      <c r="AB15" s="75">
        <f t="shared" si="0"/>
        <v>1110</v>
      </c>
    </row>
    <row r="16" spans="1:28">
      <c r="A16" s="151"/>
      <c r="B16" s="144" t="s">
        <v>155</v>
      </c>
      <c r="C16" s="145"/>
      <c r="D16" s="51">
        <v>619</v>
      </c>
      <c r="E16" s="52">
        <v>263</v>
      </c>
      <c r="F16" s="51">
        <v>585</v>
      </c>
      <c r="G16" s="52">
        <v>280</v>
      </c>
      <c r="H16" s="51">
        <v>568</v>
      </c>
      <c r="I16" s="52">
        <v>382</v>
      </c>
      <c r="J16" s="51">
        <v>487</v>
      </c>
      <c r="K16" s="52">
        <v>314</v>
      </c>
      <c r="L16" s="51">
        <v>439</v>
      </c>
      <c r="M16" s="52">
        <v>356</v>
      </c>
      <c r="N16" s="51">
        <v>452</v>
      </c>
      <c r="O16" s="52">
        <v>504</v>
      </c>
      <c r="P16" s="51">
        <v>664</v>
      </c>
      <c r="Q16" s="52">
        <v>621</v>
      </c>
      <c r="R16" s="51">
        <v>493</v>
      </c>
      <c r="S16" s="52">
        <v>181</v>
      </c>
      <c r="T16" s="51">
        <v>605</v>
      </c>
      <c r="U16" s="52">
        <v>562</v>
      </c>
      <c r="V16" s="51"/>
      <c r="W16" s="52"/>
      <c r="X16" s="51"/>
      <c r="Y16" s="52"/>
      <c r="Z16" s="51"/>
      <c r="AA16" s="52"/>
      <c r="AB16" s="75">
        <f t="shared" si="0"/>
        <v>8375</v>
      </c>
    </row>
    <row r="17" spans="1:28">
      <c r="A17" s="151"/>
      <c r="B17" s="144" t="s">
        <v>156</v>
      </c>
      <c r="C17" s="145"/>
      <c r="D17" s="51">
        <v>2</v>
      </c>
      <c r="E17" s="52">
        <v>0</v>
      </c>
      <c r="F17" s="51">
        <v>1</v>
      </c>
      <c r="G17" s="52">
        <v>0</v>
      </c>
      <c r="H17" s="51">
        <v>0</v>
      </c>
      <c r="I17" s="52">
        <v>1</v>
      </c>
      <c r="J17" s="51">
        <v>1</v>
      </c>
      <c r="K17" s="52">
        <v>0</v>
      </c>
      <c r="L17" s="51">
        <v>0</v>
      </c>
      <c r="M17" s="52">
        <v>0</v>
      </c>
      <c r="N17" s="51">
        <v>1</v>
      </c>
      <c r="O17" s="52">
        <v>1</v>
      </c>
      <c r="P17" s="51">
        <v>0</v>
      </c>
      <c r="Q17" s="52">
        <v>0</v>
      </c>
      <c r="R17" s="51">
        <v>0</v>
      </c>
      <c r="S17" s="52">
        <v>0</v>
      </c>
      <c r="T17" s="51">
        <v>1</v>
      </c>
      <c r="U17" s="52">
        <v>1</v>
      </c>
      <c r="V17" s="51"/>
      <c r="W17" s="52"/>
      <c r="X17" s="51"/>
      <c r="Y17" s="52"/>
      <c r="Z17" s="51"/>
      <c r="AA17" s="52"/>
      <c r="AB17" s="75">
        <f t="shared" si="0"/>
        <v>9</v>
      </c>
    </row>
    <row r="18" spans="1:28">
      <c r="A18" s="151"/>
      <c r="B18" s="144" t="s">
        <v>157</v>
      </c>
      <c r="C18" s="145"/>
      <c r="D18" s="51">
        <v>0</v>
      </c>
      <c r="E18" s="52">
        <v>0</v>
      </c>
      <c r="F18" s="51">
        <v>0</v>
      </c>
      <c r="G18" s="52">
        <v>0</v>
      </c>
      <c r="H18" s="51">
        <v>0</v>
      </c>
      <c r="I18" s="52">
        <v>0</v>
      </c>
      <c r="J18" s="51">
        <v>0</v>
      </c>
      <c r="K18" s="52">
        <v>0</v>
      </c>
      <c r="L18" s="51">
        <v>0</v>
      </c>
      <c r="M18" s="52">
        <v>0</v>
      </c>
      <c r="N18" s="51">
        <v>0</v>
      </c>
      <c r="O18" s="52">
        <v>0</v>
      </c>
      <c r="P18" s="51">
        <v>0</v>
      </c>
      <c r="Q18" s="52">
        <v>0</v>
      </c>
      <c r="R18" s="51">
        <v>0</v>
      </c>
      <c r="S18" s="52">
        <v>0</v>
      </c>
      <c r="T18" s="51">
        <v>0</v>
      </c>
      <c r="U18" s="52">
        <v>0</v>
      </c>
      <c r="V18" s="51"/>
      <c r="W18" s="52"/>
      <c r="X18" s="51"/>
      <c r="Y18" s="52"/>
      <c r="Z18" s="51"/>
      <c r="AA18" s="52"/>
      <c r="AB18" s="75">
        <f t="shared" si="0"/>
        <v>0</v>
      </c>
    </row>
    <row r="19" spans="1:28">
      <c r="A19" s="151"/>
      <c r="B19" s="144" t="s">
        <v>158</v>
      </c>
      <c r="C19" s="145"/>
      <c r="D19" s="51">
        <v>0</v>
      </c>
      <c r="E19" s="52">
        <v>0</v>
      </c>
      <c r="F19" s="51">
        <v>0</v>
      </c>
      <c r="G19" s="52">
        <v>0</v>
      </c>
      <c r="H19" s="51">
        <v>0</v>
      </c>
      <c r="I19" s="52">
        <v>0</v>
      </c>
      <c r="J19" s="51">
        <v>0</v>
      </c>
      <c r="K19" s="52">
        <v>0</v>
      </c>
      <c r="L19" s="51">
        <v>0</v>
      </c>
      <c r="M19" s="52">
        <v>0</v>
      </c>
      <c r="N19" s="51">
        <v>0</v>
      </c>
      <c r="O19" s="52">
        <v>0</v>
      </c>
      <c r="P19" s="51">
        <v>0</v>
      </c>
      <c r="Q19" s="52">
        <v>0</v>
      </c>
      <c r="R19" s="51">
        <v>0</v>
      </c>
      <c r="S19" s="52">
        <v>0</v>
      </c>
      <c r="T19" s="51">
        <v>0</v>
      </c>
      <c r="U19" s="52">
        <v>0</v>
      </c>
      <c r="V19" s="51"/>
      <c r="W19" s="52"/>
      <c r="X19" s="51"/>
      <c r="Y19" s="52"/>
      <c r="Z19" s="51"/>
      <c r="AA19" s="52"/>
      <c r="AB19" s="75">
        <f t="shared" si="0"/>
        <v>0</v>
      </c>
    </row>
    <row r="20" spans="1:28">
      <c r="A20" s="151"/>
      <c r="B20" s="144" t="s">
        <v>159</v>
      </c>
      <c r="C20" s="145"/>
      <c r="D20" s="51">
        <v>0</v>
      </c>
      <c r="E20" s="52">
        <v>0</v>
      </c>
      <c r="F20" s="51">
        <v>1</v>
      </c>
      <c r="G20" s="52">
        <v>0</v>
      </c>
      <c r="H20" s="51">
        <v>2</v>
      </c>
      <c r="I20" s="52">
        <v>0</v>
      </c>
      <c r="J20" s="51">
        <v>3</v>
      </c>
      <c r="K20" s="52">
        <v>0</v>
      </c>
      <c r="L20" s="51">
        <v>0</v>
      </c>
      <c r="M20" s="52">
        <v>0</v>
      </c>
      <c r="N20" s="51">
        <v>2</v>
      </c>
      <c r="O20" s="52">
        <v>0</v>
      </c>
      <c r="P20" s="51">
        <v>1</v>
      </c>
      <c r="Q20" s="52">
        <v>0</v>
      </c>
      <c r="R20" s="51">
        <v>1</v>
      </c>
      <c r="S20" s="52">
        <v>0</v>
      </c>
      <c r="T20" s="51">
        <v>2</v>
      </c>
      <c r="U20" s="52">
        <v>0</v>
      </c>
      <c r="V20" s="51"/>
      <c r="W20" s="52"/>
      <c r="X20" s="51"/>
      <c r="Y20" s="52"/>
      <c r="Z20" s="51"/>
      <c r="AA20" s="52"/>
      <c r="AB20" s="75">
        <f t="shared" si="0"/>
        <v>12</v>
      </c>
    </row>
    <row r="21" spans="1:28">
      <c r="A21" s="152"/>
      <c r="B21" s="147" t="s">
        <v>56</v>
      </c>
      <c r="C21" s="148"/>
      <c r="D21" s="55">
        <f>SUM(D5:D20)</f>
        <v>3868</v>
      </c>
      <c r="E21" s="55">
        <f t="shared" ref="E21:U21" si="1">SUM(E5:E20)</f>
        <v>1104</v>
      </c>
      <c r="F21" s="55">
        <f t="shared" si="1"/>
        <v>3626</v>
      </c>
      <c r="G21" s="55">
        <f t="shared" si="1"/>
        <v>1371</v>
      </c>
      <c r="H21" s="55">
        <f t="shared" si="1"/>
        <v>3732</v>
      </c>
      <c r="I21" s="55">
        <f t="shared" si="1"/>
        <v>1599</v>
      </c>
      <c r="J21" s="55">
        <f t="shared" si="1"/>
        <v>3829</v>
      </c>
      <c r="K21" s="55">
        <f t="shared" si="1"/>
        <v>1522</v>
      </c>
      <c r="L21" s="55">
        <f t="shared" si="1"/>
        <v>3135</v>
      </c>
      <c r="M21" s="55">
        <f t="shared" si="1"/>
        <v>1614</v>
      </c>
      <c r="N21" s="55">
        <f t="shared" si="1"/>
        <v>3062</v>
      </c>
      <c r="O21" s="55">
        <f t="shared" si="1"/>
        <v>1843</v>
      </c>
      <c r="P21" s="55">
        <f t="shared" si="1"/>
        <v>3696</v>
      </c>
      <c r="Q21" s="55">
        <f t="shared" si="1"/>
        <v>2063</v>
      </c>
      <c r="R21" s="55">
        <f t="shared" si="1"/>
        <v>2809</v>
      </c>
      <c r="S21" s="55">
        <f t="shared" si="1"/>
        <v>1081</v>
      </c>
      <c r="T21" s="55">
        <f t="shared" si="1"/>
        <v>3206</v>
      </c>
      <c r="U21" s="55">
        <f t="shared" si="1"/>
        <v>1696</v>
      </c>
      <c r="V21" s="55"/>
      <c r="W21" s="55"/>
      <c r="X21" s="55"/>
      <c r="Y21" s="55"/>
      <c r="Z21" s="55"/>
      <c r="AA21" s="55"/>
      <c r="AB21" s="75">
        <f t="shared" si="0"/>
        <v>44856</v>
      </c>
    </row>
    <row r="22" spans="1:28">
      <c r="A22" s="157" t="s">
        <v>64</v>
      </c>
      <c r="B22" s="147" t="s">
        <v>65</v>
      </c>
      <c r="C22" s="148"/>
      <c r="D22" s="56">
        <v>2972</v>
      </c>
      <c r="E22" s="52">
        <v>329</v>
      </c>
      <c r="F22" s="56">
        <v>2850</v>
      </c>
      <c r="G22" s="52">
        <v>644</v>
      </c>
      <c r="H22" s="56">
        <v>3630</v>
      </c>
      <c r="I22" s="52">
        <v>366</v>
      </c>
      <c r="J22" s="56">
        <v>3258</v>
      </c>
      <c r="K22" s="52">
        <v>471</v>
      </c>
      <c r="L22" s="56">
        <v>2707</v>
      </c>
      <c r="M22" s="52">
        <v>358</v>
      </c>
      <c r="N22" s="56">
        <v>2726</v>
      </c>
      <c r="O22" s="52">
        <v>446</v>
      </c>
      <c r="P22" s="56">
        <v>2678</v>
      </c>
      <c r="Q22" s="52">
        <v>439</v>
      </c>
      <c r="R22" s="56">
        <v>2382</v>
      </c>
      <c r="S22" s="52">
        <v>298</v>
      </c>
      <c r="T22" s="56">
        <v>2576</v>
      </c>
      <c r="U22" s="52">
        <v>405</v>
      </c>
      <c r="V22" s="56"/>
      <c r="W22" s="52"/>
      <c r="X22" s="56"/>
      <c r="Y22" s="52"/>
      <c r="Z22" s="56"/>
      <c r="AA22" s="52"/>
      <c r="AB22" s="75">
        <f t="shared" si="0"/>
        <v>29535</v>
      </c>
    </row>
    <row r="23" spans="1:28">
      <c r="A23" s="163"/>
      <c r="B23" s="150" t="s">
        <v>66</v>
      </c>
      <c r="C23" s="53" t="s">
        <v>55</v>
      </c>
      <c r="D23" s="56">
        <v>1697</v>
      </c>
      <c r="E23" s="52">
        <v>58</v>
      </c>
      <c r="F23" s="56">
        <v>1575</v>
      </c>
      <c r="G23" s="52">
        <v>1151</v>
      </c>
      <c r="H23" s="56">
        <v>1485</v>
      </c>
      <c r="I23" s="52">
        <v>178</v>
      </c>
      <c r="J23" s="56">
        <v>1646</v>
      </c>
      <c r="K23" s="52">
        <v>563</v>
      </c>
      <c r="L23" s="56">
        <v>1425</v>
      </c>
      <c r="M23" s="52">
        <v>319</v>
      </c>
      <c r="N23" s="56">
        <v>1434</v>
      </c>
      <c r="O23" s="52">
        <v>79</v>
      </c>
      <c r="P23" s="56">
        <v>1460</v>
      </c>
      <c r="Q23" s="52">
        <v>53</v>
      </c>
      <c r="R23" s="56">
        <v>1449</v>
      </c>
      <c r="S23" s="52">
        <v>87</v>
      </c>
      <c r="T23" s="56">
        <v>1425</v>
      </c>
      <c r="U23" s="52">
        <v>72</v>
      </c>
      <c r="V23" s="56"/>
      <c r="W23" s="52"/>
      <c r="X23" s="56"/>
      <c r="Y23" s="52"/>
      <c r="Z23" s="56"/>
      <c r="AA23" s="52"/>
      <c r="AB23" s="75">
        <f t="shared" si="0"/>
        <v>16156</v>
      </c>
    </row>
    <row r="24" spans="1:28">
      <c r="A24" s="163"/>
      <c r="B24" s="152"/>
      <c r="C24" s="53" t="s">
        <v>67</v>
      </c>
      <c r="D24" s="56">
        <v>571</v>
      </c>
      <c r="E24" s="52">
        <v>85</v>
      </c>
      <c r="F24" s="56">
        <v>623</v>
      </c>
      <c r="G24" s="52">
        <v>193</v>
      </c>
      <c r="H24" s="56">
        <v>550</v>
      </c>
      <c r="I24" s="52">
        <v>263</v>
      </c>
      <c r="J24" s="56">
        <v>646</v>
      </c>
      <c r="K24" s="52">
        <v>260</v>
      </c>
      <c r="L24" s="56">
        <v>439</v>
      </c>
      <c r="M24" s="52">
        <v>131</v>
      </c>
      <c r="N24" s="56">
        <v>622</v>
      </c>
      <c r="O24" s="52">
        <v>137</v>
      </c>
      <c r="P24" s="56">
        <v>566</v>
      </c>
      <c r="Q24" s="52">
        <v>131</v>
      </c>
      <c r="R24" s="56">
        <v>652</v>
      </c>
      <c r="S24" s="52">
        <v>109</v>
      </c>
      <c r="T24" s="56">
        <v>701</v>
      </c>
      <c r="U24" s="52">
        <v>90</v>
      </c>
      <c r="V24" s="56"/>
      <c r="W24" s="52"/>
      <c r="X24" s="56"/>
      <c r="Y24" s="52"/>
      <c r="Z24" s="56"/>
      <c r="AA24" s="52"/>
      <c r="AB24" s="75">
        <f t="shared" si="0"/>
        <v>6769</v>
      </c>
    </row>
    <row r="25" spans="1:28">
      <c r="A25" s="163"/>
      <c r="B25" s="147" t="s">
        <v>68</v>
      </c>
      <c r="C25" s="148"/>
      <c r="D25" s="56">
        <v>406</v>
      </c>
      <c r="E25" s="52">
        <v>520</v>
      </c>
      <c r="F25" s="56">
        <v>402</v>
      </c>
      <c r="G25" s="52">
        <v>467</v>
      </c>
      <c r="H25" s="56">
        <v>359</v>
      </c>
      <c r="I25" s="52">
        <v>661</v>
      </c>
      <c r="J25" s="56">
        <v>403</v>
      </c>
      <c r="K25" s="52">
        <v>569</v>
      </c>
      <c r="L25" s="56">
        <v>313</v>
      </c>
      <c r="M25" s="52">
        <v>573</v>
      </c>
      <c r="N25" s="56">
        <v>373</v>
      </c>
      <c r="O25" s="52">
        <v>595</v>
      </c>
      <c r="P25" s="56">
        <v>453</v>
      </c>
      <c r="Q25" s="52">
        <v>638</v>
      </c>
      <c r="R25" s="56">
        <v>293</v>
      </c>
      <c r="S25" s="52">
        <v>492</v>
      </c>
      <c r="T25" s="56">
        <v>380</v>
      </c>
      <c r="U25" s="52">
        <v>521</v>
      </c>
      <c r="V25" s="56"/>
      <c r="W25" s="52"/>
      <c r="X25" s="56"/>
      <c r="Y25" s="52"/>
      <c r="Z25" s="56"/>
      <c r="AA25" s="52"/>
      <c r="AB25" s="75">
        <f t="shared" si="0"/>
        <v>8418</v>
      </c>
    </row>
    <row r="26" spans="1:28">
      <c r="A26" s="163"/>
      <c r="B26" s="147" t="s">
        <v>69</v>
      </c>
      <c r="C26" s="148"/>
      <c r="D26" s="56">
        <v>12</v>
      </c>
      <c r="E26" s="52">
        <v>0</v>
      </c>
      <c r="F26" s="56">
        <v>58</v>
      </c>
      <c r="G26" s="52">
        <v>0</v>
      </c>
      <c r="H26" s="56">
        <v>126</v>
      </c>
      <c r="I26" s="52">
        <v>0</v>
      </c>
      <c r="J26" s="56">
        <v>26</v>
      </c>
      <c r="K26" s="52">
        <v>0</v>
      </c>
      <c r="L26" s="56">
        <v>172</v>
      </c>
      <c r="M26" s="52">
        <v>0</v>
      </c>
      <c r="N26" s="56">
        <v>3164</v>
      </c>
      <c r="O26" s="52">
        <v>0</v>
      </c>
      <c r="P26" s="56">
        <v>373</v>
      </c>
      <c r="Q26" s="52">
        <v>0</v>
      </c>
      <c r="R26" s="56">
        <v>53</v>
      </c>
      <c r="S26" s="52">
        <v>0</v>
      </c>
      <c r="T26" s="56">
        <v>0</v>
      </c>
      <c r="U26" s="52">
        <v>0</v>
      </c>
      <c r="V26" s="56"/>
      <c r="W26" s="52"/>
      <c r="X26" s="56"/>
      <c r="Y26" s="52"/>
      <c r="Z26" s="56"/>
      <c r="AA26" s="52"/>
      <c r="AB26" s="75">
        <f t="shared" si="0"/>
        <v>3984</v>
      </c>
    </row>
    <row r="27" spans="1:28">
      <c r="A27" s="163"/>
      <c r="B27" s="149" t="s">
        <v>70</v>
      </c>
      <c r="C27" s="148"/>
      <c r="D27" s="56">
        <v>12</v>
      </c>
      <c r="E27" s="52">
        <v>0</v>
      </c>
      <c r="F27" s="56">
        <v>9</v>
      </c>
      <c r="G27" s="52">
        <v>0</v>
      </c>
      <c r="H27" s="56">
        <v>9</v>
      </c>
      <c r="I27" s="52">
        <v>0</v>
      </c>
      <c r="J27" s="56">
        <v>9</v>
      </c>
      <c r="K27" s="52">
        <v>0</v>
      </c>
      <c r="L27" s="56">
        <v>8</v>
      </c>
      <c r="M27" s="52">
        <v>0</v>
      </c>
      <c r="N27" s="56">
        <v>9</v>
      </c>
      <c r="O27" s="52">
        <v>0</v>
      </c>
      <c r="P27" s="56">
        <v>8</v>
      </c>
      <c r="Q27" s="52">
        <v>0</v>
      </c>
      <c r="R27" s="56">
        <v>27</v>
      </c>
      <c r="S27" s="52">
        <v>0</v>
      </c>
      <c r="T27" s="56">
        <v>8</v>
      </c>
      <c r="U27" s="52">
        <v>0</v>
      </c>
      <c r="V27" s="56"/>
      <c r="W27" s="52"/>
      <c r="X27" s="56"/>
      <c r="Y27" s="52"/>
      <c r="Z27" s="56"/>
      <c r="AA27" s="52"/>
      <c r="AB27" s="75">
        <f t="shared" si="0"/>
        <v>99</v>
      </c>
    </row>
    <row r="28" spans="1:28">
      <c r="A28" s="164"/>
      <c r="B28" s="147" t="s">
        <v>56</v>
      </c>
      <c r="C28" s="148"/>
      <c r="D28" s="55">
        <f t="shared" ref="D28:U28" si="2">SUM(D22:D27)</f>
        <v>5670</v>
      </c>
      <c r="E28" s="55">
        <f t="shared" si="2"/>
        <v>992</v>
      </c>
      <c r="F28" s="55">
        <f t="shared" si="2"/>
        <v>5517</v>
      </c>
      <c r="G28" s="55">
        <f t="shared" si="2"/>
        <v>2455</v>
      </c>
      <c r="H28" s="55">
        <f t="shared" si="2"/>
        <v>6159</v>
      </c>
      <c r="I28" s="55">
        <f t="shared" si="2"/>
        <v>1468</v>
      </c>
      <c r="J28" s="55">
        <f t="shared" si="2"/>
        <v>5988</v>
      </c>
      <c r="K28" s="55">
        <f t="shared" si="2"/>
        <v>1863</v>
      </c>
      <c r="L28" s="55">
        <f t="shared" si="2"/>
        <v>5064</v>
      </c>
      <c r="M28" s="55">
        <f t="shared" si="2"/>
        <v>1381</v>
      </c>
      <c r="N28" s="55">
        <f t="shared" si="2"/>
        <v>8328</v>
      </c>
      <c r="O28" s="55">
        <f t="shared" si="2"/>
        <v>1257</v>
      </c>
      <c r="P28" s="55">
        <f t="shared" si="2"/>
        <v>5538</v>
      </c>
      <c r="Q28" s="55">
        <f t="shared" si="2"/>
        <v>1261</v>
      </c>
      <c r="R28" s="55">
        <f t="shared" si="2"/>
        <v>4856</v>
      </c>
      <c r="S28" s="55">
        <f t="shared" si="2"/>
        <v>986</v>
      </c>
      <c r="T28" s="55">
        <f t="shared" si="2"/>
        <v>5090</v>
      </c>
      <c r="U28" s="55">
        <f t="shared" si="2"/>
        <v>1088</v>
      </c>
      <c r="V28" s="55"/>
      <c r="W28" s="55"/>
      <c r="X28" s="55"/>
      <c r="Y28" s="55"/>
      <c r="Z28" s="55"/>
      <c r="AA28" s="55"/>
      <c r="AB28" s="75">
        <f t="shared" si="0"/>
        <v>64961</v>
      </c>
    </row>
    <row r="29" spans="1:28">
      <c r="A29" s="157" t="s">
        <v>71</v>
      </c>
      <c r="B29" s="147" t="s">
        <v>72</v>
      </c>
      <c r="C29" s="148"/>
      <c r="D29" s="56">
        <v>2787</v>
      </c>
      <c r="E29" s="52">
        <v>0</v>
      </c>
      <c r="F29" s="56">
        <v>2689</v>
      </c>
      <c r="G29" s="52">
        <v>1</v>
      </c>
      <c r="H29" s="56">
        <v>2717</v>
      </c>
      <c r="I29" s="52">
        <v>7</v>
      </c>
      <c r="J29" s="56">
        <v>2692</v>
      </c>
      <c r="K29" s="52">
        <v>3</v>
      </c>
      <c r="L29" s="56">
        <v>2424</v>
      </c>
      <c r="M29" s="52">
        <v>2</v>
      </c>
      <c r="N29" s="56">
        <v>2395</v>
      </c>
      <c r="O29" s="52">
        <v>0</v>
      </c>
      <c r="P29" s="56">
        <v>2305</v>
      </c>
      <c r="Q29" s="52">
        <v>3</v>
      </c>
      <c r="R29" s="56">
        <v>2087</v>
      </c>
      <c r="S29" s="52">
        <v>0</v>
      </c>
      <c r="T29" s="56">
        <v>2018</v>
      </c>
      <c r="U29" s="52">
        <v>3</v>
      </c>
      <c r="V29" s="56"/>
      <c r="W29" s="52"/>
      <c r="X29" s="56"/>
      <c r="Y29" s="52"/>
      <c r="Z29" s="56"/>
      <c r="AA29" s="52"/>
      <c r="AB29" s="75">
        <f t="shared" si="0"/>
        <v>22133</v>
      </c>
    </row>
    <row r="30" spans="1:28">
      <c r="A30" s="158"/>
      <c r="B30" s="147" t="s">
        <v>73</v>
      </c>
      <c r="C30" s="148"/>
      <c r="D30" s="56">
        <v>162</v>
      </c>
      <c r="E30" s="52">
        <v>0</v>
      </c>
      <c r="F30" s="56">
        <v>143</v>
      </c>
      <c r="G30" s="52">
        <v>0</v>
      </c>
      <c r="H30" s="56">
        <v>148</v>
      </c>
      <c r="I30" s="52">
        <v>0</v>
      </c>
      <c r="J30" s="56">
        <v>162</v>
      </c>
      <c r="K30" s="52">
        <v>0</v>
      </c>
      <c r="L30" s="56">
        <v>119</v>
      </c>
      <c r="M30" s="52">
        <v>0</v>
      </c>
      <c r="N30" s="56">
        <v>161</v>
      </c>
      <c r="O30" s="52">
        <v>0</v>
      </c>
      <c r="P30" s="56">
        <v>155</v>
      </c>
      <c r="Q30" s="52">
        <v>2</v>
      </c>
      <c r="R30" s="56">
        <v>100</v>
      </c>
      <c r="S30" s="52">
        <v>0</v>
      </c>
      <c r="T30" s="56">
        <v>145</v>
      </c>
      <c r="U30" s="52">
        <v>0</v>
      </c>
      <c r="V30" s="56"/>
      <c r="W30" s="52"/>
      <c r="X30" s="56"/>
      <c r="Y30" s="52"/>
      <c r="Z30" s="56"/>
      <c r="AA30" s="52"/>
      <c r="AB30" s="75">
        <f t="shared" si="0"/>
        <v>1297</v>
      </c>
    </row>
    <row r="31" spans="1:28">
      <c r="A31" s="158"/>
      <c r="B31" s="147" t="s">
        <v>74</v>
      </c>
      <c r="C31" s="148"/>
      <c r="D31" s="56">
        <v>160</v>
      </c>
      <c r="E31" s="52">
        <v>11</v>
      </c>
      <c r="F31" s="56">
        <v>130</v>
      </c>
      <c r="G31" s="52">
        <v>29</v>
      </c>
      <c r="H31" s="56">
        <v>160</v>
      </c>
      <c r="I31" s="52">
        <v>27</v>
      </c>
      <c r="J31" s="56">
        <v>171</v>
      </c>
      <c r="K31" s="52">
        <v>40</v>
      </c>
      <c r="L31" s="56">
        <v>143</v>
      </c>
      <c r="M31" s="52">
        <v>21</v>
      </c>
      <c r="N31" s="56">
        <v>149</v>
      </c>
      <c r="O31" s="52">
        <v>13</v>
      </c>
      <c r="P31" s="56">
        <v>189</v>
      </c>
      <c r="Q31" s="52">
        <v>19</v>
      </c>
      <c r="R31" s="56">
        <v>121</v>
      </c>
      <c r="S31" s="52">
        <v>21</v>
      </c>
      <c r="T31" s="56">
        <v>188</v>
      </c>
      <c r="U31" s="52">
        <v>13</v>
      </c>
      <c r="V31" s="56"/>
      <c r="W31" s="52"/>
      <c r="X31" s="56"/>
      <c r="Y31" s="52"/>
      <c r="Z31" s="56"/>
      <c r="AA31" s="52"/>
      <c r="AB31" s="75">
        <f t="shared" si="0"/>
        <v>1605</v>
      </c>
    </row>
    <row r="32" spans="1:28">
      <c r="A32" s="158"/>
      <c r="B32" s="160" t="s">
        <v>75</v>
      </c>
      <c r="C32" s="161"/>
      <c r="D32" s="57"/>
      <c r="E32" s="52">
        <v>34</v>
      </c>
      <c r="F32" s="57"/>
      <c r="G32" s="52">
        <v>26</v>
      </c>
      <c r="H32" s="57"/>
      <c r="I32" s="52">
        <v>6</v>
      </c>
      <c r="J32" s="57"/>
      <c r="K32" s="52">
        <v>41</v>
      </c>
      <c r="L32" s="57"/>
      <c r="M32" s="52">
        <v>4</v>
      </c>
      <c r="N32" s="57"/>
      <c r="O32" s="52">
        <v>5</v>
      </c>
      <c r="P32" s="57"/>
      <c r="Q32" s="52">
        <v>4</v>
      </c>
      <c r="R32" s="57"/>
      <c r="S32" s="52">
        <v>7</v>
      </c>
      <c r="T32" s="57"/>
      <c r="U32" s="52">
        <v>9</v>
      </c>
      <c r="V32" s="57"/>
      <c r="W32" s="52"/>
      <c r="X32" s="57"/>
      <c r="Y32" s="52"/>
      <c r="Z32" s="57"/>
      <c r="AA32" s="52"/>
      <c r="AB32" s="75">
        <f t="shared" si="0"/>
        <v>136</v>
      </c>
    </row>
    <row r="33" spans="1:28">
      <c r="A33" s="158"/>
      <c r="B33" s="147" t="s">
        <v>76</v>
      </c>
      <c r="C33" s="148"/>
      <c r="D33" s="57"/>
      <c r="E33" s="52">
        <v>0</v>
      </c>
      <c r="F33" s="57"/>
      <c r="G33" s="52">
        <v>0</v>
      </c>
      <c r="H33" s="57"/>
      <c r="I33" s="52">
        <v>0</v>
      </c>
      <c r="J33" s="57"/>
      <c r="K33" s="52">
        <v>0</v>
      </c>
      <c r="L33" s="57"/>
      <c r="M33" s="52">
        <v>0</v>
      </c>
      <c r="N33" s="57"/>
      <c r="O33" s="52">
        <v>0</v>
      </c>
      <c r="P33" s="57"/>
      <c r="Q33" s="52">
        <v>0</v>
      </c>
      <c r="R33" s="57"/>
      <c r="S33" s="52">
        <v>0</v>
      </c>
      <c r="T33" s="57"/>
      <c r="U33" s="52">
        <v>0</v>
      </c>
      <c r="V33" s="57"/>
      <c r="W33" s="52"/>
      <c r="X33" s="57"/>
      <c r="Y33" s="52"/>
      <c r="Z33" s="57"/>
      <c r="AA33" s="52"/>
      <c r="AB33" s="75">
        <f t="shared" si="0"/>
        <v>0</v>
      </c>
    </row>
    <row r="34" spans="1:28">
      <c r="A34" s="159"/>
      <c r="B34" s="147" t="s">
        <v>56</v>
      </c>
      <c r="C34" s="148"/>
      <c r="D34" s="55">
        <f>SUM(D29:D33)</f>
        <v>3109</v>
      </c>
      <c r="E34" s="55">
        <f t="shared" ref="E34:U34" si="3">SUM(E29:E33)</f>
        <v>45</v>
      </c>
      <c r="F34" s="55">
        <f t="shared" si="3"/>
        <v>2962</v>
      </c>
      <c r="G34" s="55">
        <f t="shared" si="3"/>
        <v>56</v>
      </c>
      <c r="H34" s="55">
        <f t="shared" si="3"/>
        <v>3025</v>
      </c>
      <c r="I34" s="55">
        <f t="shared" si="3"/>
        <v>40</v>
      </c>
      <c r="J34" s="55">
        <f t="shared" si="3"/>
        <v>3025</v>
      </c>
      <c r="K34" s="55">
        <f t="shared" si="3"/>
        <v>84</v>
      </c>
      <c r="L34" s="55">
        <f t="shared" si="3"/>
        <v>2686</v>
      </c>
      <c r="M34" s="55">
        <f t="shared" si="3"/>
        <v>27</v>
      </c>
      <c r="N34" s="55">
        <f t="shared" si="3"/>
        <v>2705</v>
      </c>
      <c r="O34" s="55">
        <f t="shared" si="3"/>
        <v>18</v>
      </c>
      <c r="P34" s="55">
        <f t="shared" si="3"/>
        <v>2649</v>
      </c>
      <c r="Q34" s="55">
        <f t="shared" si="3"/>
        <v>28</v>
      </c>
      <c r="R34" s="55">
        <f t="shared" si="3"/>
        <v>2308</v>
      </c>
      <c r="S34" s="55">
        <f t="shared" si="3"/>
        <v>28</v>
      </c>
      <c r="T34" s="55">
        <f t="shared" si="3"/>
        <v>2351</v>
      </c>
      <c r="U34" s="55">
        <f t="shared" si="3"/>
        <v>25</v>
      </c>
      <c r="V34" s="55"/>
      <c r="W34" s="55"/>
      <c r="X34" s="55"/>
      <c r="Y34" s="55"/>
      <c r="Z34" s="55"/>
      <c r="AA34" s="55"/>
      <c r="AB34" s="75">
        <f t="shared" si="0"/>
        <v>25171</v>
      </c>
    </row>
    <row r="35" spans="1:28">
      <c r="A35" s="149" t="s">
        <v>77</v>
      </c>
      <c r="B35" s="156"/>
      <c r="C35" s="148"/>
      <c r="D35" s="56">
        <v>616</v>
      </c>
      <c r="E35" s="52">
        <v>0</v>
      </c>
      <c r="F35" s="56">
        <v>589</v>
      </c>
      <c r="G35" s="52">
        <v>1</v>
      </c>
      <c r="H35" s="56">
        <v>630</v>
      </c>
      <c r="I35" s="52">
        <v>2</v>
      </c>
      <c r="J35" s="56">
        <v>661</v>
      </c>
      <c r="K35" s="52">
        <v>0</v>
      </c>
      <c r="L35" s="56">
        <v>585</v>
      </c>
      <c r="M35" s="52">
        <v>1</v>
      </c>
      <c r="N35" s="56">
        <v>624</v>
      </c>
      <c r="O35" s="52">
        <v>0</v>
      </c>
      <c r="P35" s="56">
        <v>572</v>
      </c>
      <c r="Q35" s="52">
        <v>3</v>
      </c>
      <c r="R35" s="56">
        <v>582</v>
      </c>
      <c r="S35" s="52">
        <v>0</v>
      </c>
      <c r="T35" s="56">
        <v>589</v>
      </c>
      <c r="U35" s="52">
        <v>3</v>
      </c>
      <c r="V35" s="56"/>
      <c r="W35" s="52"/>
      <c r="X35" s="56"/>
      <c r="Y35" s="52"/>
      <c r="Z35" s="56"/>
      <c r="AA35" s="52"/>
      <c r="AB35" s="75">
        <f>SUM(D35:AA35)</f>
        <v>5458</v>
      </c>
    </row>
    <row r="36" spans="1:28">
      <c r="A36" s="149" t="s">
        <v>78</v>
      </c>
      <c r="B36" s="156"/>
      <c r="C36" s="148"/>
      <c r="D36" s="55">
        <f>SUM(D21,D28,D34,D35)</f>
        <v>13263</v>
      </c>
      <c r="E36" s="55">
        <f t="shared" ref="E36:U36" si="4">SUM(E21,E28,E34,E35)</f>
        <v>2141</v>
      </c>
      <c r="F36" s="55">
        <f t="shared" si="4"/>
        <v>12694</v>
      </c>
      <c r="G36" s="55">
        <f t="shared" si="4"/>
        <v>3883</v>
      </c>
      <c r="H36" s="55">
        <f t="shared" si="4"/>
        <v>13546</v>
      </c>
      <c r="I36" s="55">
        <f t="shared" si="4"/>
        <v>3109</v>
      </c>
      <c r="J36" s="55">
        <f t="shared" si="4"/>
        <v>13503</v>
      </c>
      <c r="K36" s="55">
        <f t="shared" si="4"/>
        <v>3469</v>
      </c>
      <c r="L36" s="55">
        <f t="shared" si="4"/>
        <v>11470</v>
      </c>
      <c r="M36" s="55">
        <f t="shared" si="4"/>
        <v>3023</v>
      </c>
      <c r="N36" s="55">
        <f t="shared" si="4"/>
        <v>14719</v>
      </c>
      <c r="O36" s="55">
        <f t="shared" si="4"/>
        <v>3118</v>
      </c>
      <c r="P36" s="55">
        <f t="shared" si="4"/>
        <v>12455</v>
      </c>
      <c r="Q36" s="55">
        <f t="shared" si="4"/>
        <v>3355</v>
      </c>
      <c r="R36" s="55">
        <f t="shared" si="4"/>
        <v>10555</v>
      </c>
      <c r="S36" s="55">
        <f t="shared" si="4"/>
        <v>2095</v>
      </c>
      <c r="T36" s="55">
        <f t="shared" si="4"/>
        <v>11236</v>
      </c>
      <c r="U36" s="55">
        <f t="shared" si="4"/>
        <v>2812</v>
      </c>
      <c r="V36" s="55"/>
      <c r="W36" s="55"/>
      <c r="X36" s="55"/>
      <c r="Y36" s="55"/>
      <c r="Z36" s="55"/>
      <c r="AA36" s="55"/>
      <c r="AB36" s="74"/>
    </row>
  </sheetData>
  <mergeCells count="44">
    <mergeCell ref="A2:AA2"/>
    <mergeCell ref="Z3:AA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A3:C3"/>
    <mergeCell ref="A36:C36"/>
    <mergeCell ref="A29:A34"/>
    <mergeCell ref="B29:C29"/>
    <mergeCell ref="B30:C30"/>
    <mergeCell ref="B31:C31"/>
    <mergeCell ref="B32:C32"/>
    <mergeCell ref="B33:C33"/>
    <mergeCell ref="B34:C34"/>
    <mergeCell ref="A35:C35"/>
    <mergeCell ref="A22:A28"/>
    <mergeCell ref="B22:C22"/>
    <mergeCell ref="B23:B24"/>
    <mergeCell ref="B25:C25"/>
    <mergeCell ref="B26:C26"/>
    <mergeCell ref="B27:C27"/>
    <mergeCell ref="B28:C28"/>
    <mergeCell ref="A5:A21"/>
    <mergeCell ref="B5:C5"/>
    <mergeCell ref="B6:C6"/>
    <mergeCell ref="B7:B8"/>
    <mergeCell ref="B9:B11"/>
    <mergeCell ref="B12:B13"/>
    <mergeCell ref="B21:C21"/>
    <mergeCell ref="B14:C14"/>
    <mergeCell ref="B15:C15"/>
    <mergeCell ref="B16:C16"/>
    <mergeCell ref="B17:C17"/>
    <mergeCell ref="B18:C18"/>
    <mergeCell ref="B19:C19"/>
    <mergeCell ref="B20:C20"/>
  </mergeCells>
  <phoneticPr fontId="3"/>
  <pageMargins left="0.7" right="0.7" top="0.75" bottom="0.75" header="0.3" footer="0.3"/>
  <pageSetup paperSize="9" scale="4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AEDD8-A591-4957-B566-612693EA4D61}">
  <sheetPr>
    <tabColor rgb="FFFF0000"/>
    <pageSetUpPr fitToPage="1"/>
  </sheetPr>
  <dimension ref="A1:AW27"/>
  <sheetViews>
    <sheetView view="pageBreakPreview" zoomScaleNormal="100" zoomScaleSheetLayoutView="100" workbookViewId="0">
      <pane xSplit="1" topLeftCell="B1" activePane="topRight" state="frozen"/>
      <selection activeCell="C10" sqref="C10:G10"/>
      <selection pane="topRight" sqref="A1:Z1"/>
    </sheetView>
  </sheetViews>
  <sheetFormatPr defaultRowHeight="18.75"/>
  <cols>
    <col min="1" max="16384" width="9" style="66"/>
  </cols>
  <sheetData>
    <row r="1" spans="1:49" ht="24">
      <c r="A1" s="166" t="s">
        <v>164</v>
      </c>
      <c r="B1" s="166"/>
      <c r="C1" s="166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66" t="s">
        <v>175</v>
      </c>
    </row>
    <row r="2" spans="1:49" ht="36.6" customHeight="1">
      <c r="A2" s="67"/>
      <c r="B2" s="165" t="s">
        <v>26</v>
      </c>
      <c r="C2" s="165"/>
      <c r="D2" s="165" t="s">
        <v>28</v>
      </c>
      <c r="E2" s="165"/>
      <c r="F2" s="165" t="s">
        <v>29</v>
      </c>
      <c r="G2" s="165"/>
      <c r="H2" s="165" t="s">
        <v>30</v>
      </c>
      <c r="I2" s="165"/>
      <c r="J2" s="165" t="s">
        <v>31</v>
      </c>
      <c r="K2" s="165"/>
      <c r="L2" s="165" t="s">
        <v>32</v>
      </c>
      <c r="M2" s="165"/>
      <c r="N2" s="165" t="s">
        <v>33</v>
      </c>
      <c r="O2" s="165"/>
      <c r="P2" s="165" t="s">
        <v>34</v>
      </c>
      <c r="Q2" s="165"/>
      <c r="R2" s="165" t="s">
        <v>35</v>
      </c>
      <c r="S2" s="165"/>
      <c r="T2" s="165" t="s">
        <v>36</v>
      </c>
      <c r="U2" s="165"/>
      <c r="V2" s="165" t="s">
        <v>37</v>
      </c>
      <c r="W2" s="165"/>
      <c r="X2" s="165" t="s">
        <v>25</v>
      </c>
      <c r="Y2" s="165"/>
      <c r="Z2" s="165" t="s">
        <v>118</v>
      </c>
      <c r="AA2" s="165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</row>
    <row r="3" spans="1:49" s="93" customFormat="1" ht="36.6" customHeight="1">
      <c r="A3" s="94"/>
      <c r="B3" s="94" t="s">
        <v>119</v>
      </c>
      <c r="C3" s="94" t="s">
        <v>120</v>
      </c>
      <c r="D3" s="94" t="s">
        <v>119</v>
      </c>
      <c r="E3" s="94" t="s">
        <v>120</v>
      </c>
      <c r="F3" s="94" t="s">
        <v>119</v>
      </c>
      <c r="G3" s="94" t="s">
        <v>120</v>
      </c>
      <c r="H3" s="94" t="s">
        <v>119</v>
      </c>
      <c r="I3" s="94" t="s">
        <v>120</v>
      </c>
      <c r="J3" s="94" t="s">
        <v>119</v>
      </c>
      <c r="K3" s="94" t="s">
        <v>120</v>
      </c>
      <c r="L3" s="94" t="s">
        <v>119</v>
      </c>
      <c r="M3" s="94" t="s">
        <v>120</v>
      </c>
      <c r="N3" s="94" t="s">
        <v>119</v>
      </c>
      <c r="O3" s="94" t="s">
        <v>120</v>
      </c>
      <c r="P3" s="94" t="s">
        <v>119</v>
      </c>
      <c r="Q3" s="94" t="s">
        <v>120</v>
      </c>
      <c r="R3" s="94" t="s">
        <v>119</v>
      </c>
      <c r="S3" s="94" t="s">
        <v>120</v>
      </c>
      <c r="T3" s="94" t="s">
        <v>119</v>
      </c>
      <c r="U3" s="94" t="s">
        <v>120</v>
      </c>
      <c r="V3" s="94" t="s">
        <v>119</v>
      </c>
      <c r="W3" s="94" t="s">
        <v>120</v>
      </c>
      <c r="X3" s="94" t="s">
        <v>119</v>
      </c>
      <c r="Y3" s="94" t="s">
        <v>120</v>
      </c>
      <c r="Z3" s="94" t="s">
        <v>119</v>
      </c>
      <c r="AA3" s="94" t="s">
        <v>120</v>
      </c>
    </row>
    <row r="4" spans="1:49" ht="36.6" customHeight="1">
      <c r="A4" s="67" t="s">
        <v>99</v>
      </c>
      <c r="B4" s="67">
        <v>237</v>
      </c>
      <c r="C4" s="67">
        <v>311</v>
      </c>
      <c r="D4" s="67">
        <v>252</v>
      </c>
      <c r="E4" s="67">
        <v>293</v>
      </c>
      <c r="F4" s="67">
        <v>225</v>
      </c>
      <c r="G4" s="67">
        <v>295</v>
      </c>
      <c r="H4" s="67">
        <v>260</v>
      </c>
      <c r="I4" s="67">
        <v>390</v>
      </c>
      <c r="J4" s="67">
        <v>229</v>
      </c>
      <c r="K4" s="67">
        <v>389</v>
      </c>
      <c r="L4" s="67">
        <v>213</v>
      </c>
      <c r="M4" s="67">
        <v>338</v>
      </c>
      <c r="N4" s="67">
        <v>252</v>
      </c>
      <c r="O4" s="67">
        <v>333</v>
      </c>
      <c r="P4" s="67">
        <v>199</v>
      </c>
      <c r="Q4" s="67">
        <v>310</v>
      </c>
      <c r="R4" s="67">
        <v>182</v>
      </c>
      <c r="S4" s="67">
        <v>283</v>
      </c>
      <c r="T4" s="67">
        <v>184</v>
      </c>
      <c r="U4" s="67">
        <v>265</v>
      </c>
      <c r="V4" s="67">
        <v>158</v>
      </c>
      <c r="W4" s="67">
        <v>291</v>
      </c>
      <c r="X4" s="67">
        <v>205</v>
      </c>
      <c r="Y4" s="67">
        <v>286</v>
      </c>
      <c r="Z4" s="67" cm="1">
        <f t="array" ref="Z4">SUMPRODUCT((MOD(COLUMN(B4:X4),2)=0)*B4:X4)</f>
        <v>2596</v>
      </c>
      <c r="AA4" s="67" cm="1">
        <f t="array" ref="AA4">SUMPRODUCT((MOD(COLUMN(C4:Z4),2)=1)*C4:Z4)</f>
        <v>3784</v>
      </c>
    </row>
    <row r="5" spans="1:49" ht="36.6" customHeight="1">
      <c r="A5" s="67" t="s">
        <v>100</v>
      </c>
      <c r="B5" s="67">
        <v>50</v>
      </c>
      <c r="C5" s="67">
        <v>21</v>
      </c>
      <c r="D5" s="67">
        <v>33</v>
      </c>
      <c r="E5" s="67">
        <v>15</v>
      </c>
      <c r="F5" s="67">
        <v>56</v>
      </c>
      <c r="G5" s="67">
        <v>19</v>
      </c>
      <c r="H5" s="67">
        <v>47</v>
      </c>
      <c r="I5" s="67">
        <v>14</v>
      </c>
      <c r="J5" s="67">
        <v>45</v>
      </c>
      <c r="K5" s="67">
        <v>12</v>
      </c>
      <c r="L5" s="67">
        <v>34</v>
      </c>
      <c r="M5" s="67">
        <v>22</v>
      </c>
      <c r="N5" s="67">
        <v>46</v>
      </c>
      <c r="O5" s="67">
        <v>174</v>
      </c>
      <c r="P5" s="67">
        <v>35</v>
      </c>
      <c r="Q5" s="67">
        <v>6</v>
      </c>
      <c r="R5" s="67">
        <v>35</v>
      </c>
      <c r="S5" s="67">
        <v>10</v>
      </c>
      <c r="T5" s="67">
        <v>31</v>
      </c>
      <c r="U5" s="67">
        <v>51</v>
      </c>
      <c r="V5" s="67">
        <v>36</v>
      </c>
      <c r="W5" s="67">
        <v>2</v>
      </c>
      <c r="X5" s="67">
        <v>34</v>
      </c>
      <c r="Y5" s="67">
        <v>11</v>
      </c>
      <c r="Z5" s="67" cm="1">
        <f t="array" ref="Z5">SUMPRODUCT((MOD(COLUMN(B5:X5),2)=0)*B5:X5)</f>
        <v>482</v>
      </c>
      <c r="AA5" s="67" cm="1">
        <f t="array" ref="AA5">SUMPRODUCT((MOD(COLUMN(C5:Z5),2)=1)*C5:Z5)</f>
        <v>357</v>
      </c>
    </row>
    <row r="6" spans="1:49" ht="36.6" customHeight="1">
      <c r="A6" s="68" t="s">
        <v>101</v>
      </c>
      <c r="B6" s="67">
        <v>321</v>
      </c>
      <c r="C6" s="67">
        <v>265</v>
      </c>
      <c r="D6" s="67">
        <v>252</v>
      </c>
      <c r="E6" s="67">
        <v>265</v>
      </c>
      <c r="F6" s="67">
        <v>251</v>
      </c>
      <c r="G6" s="67">
        <v>284</v>
      </c>
      <c r="H6" s="67">
        <v>273</v>
      </c>
      <c r="I6" s="67">
        <v>444</v>
      </c>
      <c r="J6" s="67">
        <v>292</v>
      </c>
      <c r="K6" s="67">
        <v>461</v>
      </c>
      <c r="L6" s="67">
        <v>268</v>
      </c>
      <c r="M6" s="67">
        <v>314</v>
      </c>
      <c r="N6" s="67">
        <v>334</v>
      </c>
      <c r="O6" s="67">
        <v>359</v>
      </c>
      <c r="P6" s="67">
        <v>264</v>
      </c>
      <c r="Q6" s="67">
        <v>370</v>
      </c>
      <c r="R6" s="67">
        <v>251</v>
      </c>
      <c r="S6" s="67">
        <v>261</v>
      </c>
      <c r="T6" s="67">
        <v>204</v>
      </c>
      <c r="U6" s="67">
        <v>292</v>
      </c>
      <c r="V6" s="67">
        <v>231</v>
      </c>
      <c r="W6" s="67">
        <v>322</v>
      </c>
      <c r="X6" s="67">
        <v>316</v>
      </c>
      <c r="Y6" s="67">
        <v>244</v>
      </c>
      <c r="Z6" s="67" cm="1">
        <f t="array" ref="Z6">SUMPRODUCT((MOD(COLUMN(B6:X6),2)=0)*B6:X6)</f>
        <v>3257</v>
      </c>
      <c r="AA6" s="67" cm="1">
        <f t="array" ref="AA6">SUMPRODUCT((MOD(COLUMN(C6:Z6),2)=1)*C6:Z6)</f>
        <v>3881</v>
      </c>
    </row>
    <row r="7" spans="1:49" ht="36.6" customHeight="1">
      <c r="A7" s="69" t="s">
        <v>102</v>
      </c>
      <c r="B7" s="69">
        <v>4</v>
      </c>
      <c r="C7" s="69">
        <v>0</v>
      </c>
      <c r="D7" s="67">
        <v>1</v>
      </c>
      <c r="E7" s="67">
        <v>0</v>
      </c>
      <c r="F7" s="67">
        <v>1</v>
      </c>
      <c r="G7" s="67">
        <v>0</v>
      </c>
      <c r="H7" s="67">
        <v>6</v>
      </c>
      <c r="I7" s="67">
        <v>0</v>
      </c>
      <c r="J7" s="67">
        <v>2</v>
      </c>
      <c r="K7" s="67">
        <v>0</v>
      </c>
      <c r="L7" s="67">
        <v>3</v>
      </c>
      <c r="M7" s="67">
        <v>0</v>
      </c>
      <c r="N7" s="67">
        <v>2</v>
      </c>
      <c r="O7" s="67">
        <v>0</v>
      </c>
      <c r="P7" s="67">
        <v>7</v>
      </c>
      <c r="Q7" s="67">
        <v>0</v>
      </c>
      <c r="R7" s="67">
        <v>2</v>
      </c>
      <c r="S7" s="67">
        <v>0</v>
      </c>
      <c r="T7" s="67">
        <v>1</v>
      </c>
      <c r="U7" s="67">
        <v>0</v>
      </c>
      <c r="V7" s="67">
        <v>0</v>
      </c>
      <c r="W7" s="67">
        <v>0</v>
      </c>
      <c r="X7" s="67">
        <v>1</v>
      </c>
      <c r="Y7" s="67">
        <v>0</v>
      </c>
      <c r="Z7" s="67" cm="1">
        <f t="array" ref="Z7">SUMPRODUCT((MOD(COLUMN(B7:X7),2)=0)*B7:X7)</f>
        <v>30</v>
      </c>
      <c r="AA7" s="67" cm="1">
        <f t="array" ref="AA7">SUMPRODUCT((MOD(COLUMN(C7:Z7),2)=1)*C7:Z7)</f>
        <v>0</v>
      </c>
    </row>
    <row r="8" spans="1:49" ht="36.6" customHeight="1">
      <c r="A8" s="69" t="s">
        <v>103</v>
      </c>
      <c r="B8" s="69">
        <v>2</v>
      </c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1</v>
      </c>
      <c r="I8" s="67">
        <v>0</v>
      </c>
      <c r="J8" s="67">
        <v>0</v>
      </c>
      <c r="K8" s="67">
        <v>0</v>
      </c>
      <c r="L8" s="67">
        <v>1</v>
      </c>
      <c r="M8" s="67">
        <v>0</v>
      </c>
      <c r="N8" s="67">
        <v>0</v>
      </c>
      <c r="O8" s="67">
        <v>0</v>
      </c>
      <c r="P8" s="67">
        <v>0</v>
      </c>
      <c r="Q8" s="67">
        <v>0</v>
      </c>
      <c r="R8" s="67">
        <v>1</v>
      </c>
      <c r="S8" s="67">
        <v>0</v>
      </c>
      <c r="T8" s="67">
        <v>3</v>
      </c>
      <c r="U8" s="67">
        <v>0</v>
      </c>
      <c r="V8" s="67">
        <v>1</v>
      </c>
      <c r="W8" s="67">
        <v>0</v>
      </c>
      <c r="X8" s="67">
        <v>4</v>
      </c>
      <c r="Y8" s="67">
        <v>0</v>
      </c>
      <c r="Z8" s="67" cm="1">
        <f t="array" ref="Z8">SUMPRODUCT((MOD(COLUMN(B8:X8),2)=0)*B8:X8)</f>
        <v>13</v>
      </c>
      <c r="AA8" s="67" cm="1">
        <f t="array" ref="AA8">SUMPRODUCT((MOD(COLUMN(C8:Z8),2)=1)*C8:Z8)</f>
        <v>0</v>
      </c>
    </row>
    <row r="9" spans="1:49" ht="36.6" customHeight="1">
      <c r="A9" s="69" t="s">
        <v>104</v>
      </c>
      <c r="B9" s="67">
        <v>0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67">
        <v>0</v>
      </c>
      <c r="W9" s="67">
        <v>0</v>
      </c>
      <c r="X9" s="67">
        <v>0</v>
      </c>
      <c r="Y9" s="67">
        <v>0</v>
      </c>
      <c r="Z9" s="67" cm="1">
        <f t="array" ref="Z9">SUMPRODUCT((MOD(COLUMN(B9:X9),2)=0)*B9:X9)</f>
        <v>0</v>
      </c>
      <c r="AA9" s="67" cm="1">
        <f t="array" ref="AA9">SUMPRODUCT((MOD(COLUMN(C9:Z9),2)=1)*C9:Z9)</f>
        <v>0</v>
      </c>
    </row>
    <row r="10" spans="1:49" ht="36.6" customHeight="1">
      <c r="A10" s="68" t="s">
        <v>122</v>
      </c>
      <c r="B10" s="67">
        <v>0</v>
      </c>
      <c r="C10" s="67">
        <v>0</v>
      </c>
      <c r="D10" s="67">
        <v>0</v>
      </c>
      <c r="E10" s="67">
        <v>0</v>
      </c>
      <c r="F10" s="67">
        <v>0</v>
      </c>
      <c r="G10" s="67">
        <v>0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 cm="1">
        <f t="array" ref="Z10">SUMPRODUCT((MOD(COLUMN(B10:X10),2)=0)*B10:X10)</f>
        <v>0</v>
      </c>
      <c r="AA10" s="67" cm="1">
        <f t="array" ref="AA10">SUMPRODUCT((MOD(COLUMN(C10:Z10),2)=1)*C10:Z10)</f>
        <v>0</v>
      </c>
    </row>
    <row r="11" spans="1:49" ht="36.6" customHeight="1">
      <c r="A11" s="70" t="s">
        <v>146</v>
      </c>
      <c r="B11" s="70">
        <f>SUM(B4:B10)</f>
        <v>614</v>
      </c>
      <c r="C11" s="70">
        <f t="shared" ref="C11:Y11" si="0">SUM(C4:C10)</f>
        <v>597</v>
      </c>
      <c r="D11" s="70">
        <f t="shared" si="0"/>
        <v>538</v>
      </c>
      <c r="E11" s="70">
        <f t="shared" si="0"/>
        <v>573</v>
      </c>
      <c r="F11" s="70">
        <f t="shared" si="0"/>
        <v>533</v>
      </c>
      <c r="G11" s="70">
        <f t="shared" si="0"/>
        <v>598</v>
      </c>
      <c r="H11" s="70">
        <f t="shared" si="0"/>
        <v>587</v>
      </c>
      <c r="I11" s="70">
        <f t="shared" si="0"/>
        <v>848</v>
      </c>
      <c r="J11" s="70">
        <f t="shared" si="0"/>
        <v>568</v>
      </c>
      <c r="K11" s="70">
        <f t="shared" si="0"/>
        <v>862</v>
      </c>
      <c r="L11" s="70">
        <f t="shared" si="0"/>
        <v>519</v>
      </c>
      <c r="M11" s="70">
        <f t="shared" si="0"/>
        <v>674</v>
      </c>
      <c r="N11" s="70">
        <f t="shared" si="0"/>
        <v>634</v>
      </c>
      <c r="O11" s="70">
        <f t="shared" si="0"/>
        <v>866</v>
      </c>
      <c r="P11" s="70">
        <f t="shared" si="0"/>
        <v>505</v>
      </c>
      <c r="Q11" s="70">
        <f t="shared" si="0"/>
        <v>686</v>
      </c>
      <c r="R11" s="70">
        <f t="shared" si="0"/>
        <v>471</v>
      </c>
      <c r="S11" s="70">
        <f t="shared" si="0"/>
        <v>554</v>
      </c>
      <c r="T11" s="70">
        <f t="shared" si="0"/>
        <v>423</v>
      </c>
      <c r="U11" s="70">
        <f t="shared" si="0"/>
        <v>608</v>
      </c>
      <c r="V11" s="70">
        <f t="shared" si="0"/>
        <v>426</v>
      </c>
      <c r="W11" s="70">
        <f t="shared" si="0"/>
        <v>615</v>
      </c>
      <c r="X11" s="70">
        <f t="shared" si="0"/>
        <v>560</v>
      </c>
      <c r="Y11" s="70">
        <f t="shared" si="0"/>
        <v>541</v>
      </c>
      <c r="Z11" s="70" cm="1">
        <f t="array" ref="Z11">SUMPRODUCT((MOD(COLUMN(B11:X11),2)=0)*B11:X11)</f>
        <v>6378</v>
      </c>
      <c r="AA11" s="70" cm="1">
        <f t="array" ref="AA11">SUMPRODUCT((MOD(COLUMN(C11:Z11),2)=1)*C11:Z11)</f>
        <v>8022</v>
      </c>
    </row>
    <row r="12" spans="1:49" ht="36.6" customHeight="1">
      <c r="A12" s="68" t="s">
        <v>105</v>
      </c>
      <c r="B12" s="67">
        <v>391</v>
      </c>
      <c r="C12" s="67">
        <v>212</v>
      </c>
      <c r="D12" s="67">
        <v>441</v>
      </c>
      <c r="E12" s="67">
        <v>271</v>
      </c>
      <c r="F12" s="67">
        <v>321</v>
      </c>
      <c r="G12" s="67">
        <v>214</v>
      </c>
      <c r="H12" s="67">
        <v>387</v>
      </c>
      <c r="I12" s="67">
        <v>230</v>
      </c>
      <c r="J12" s="67">
        <v>352</v>
      </c>
      <c r="K12" s="67">
        <v>293</v>
      </c>
      <c r="L12" s="67">
        <v>371</v>
      </c>
      <c r="M12" s="67">
        <v>440</v>
      </c>
      <c r="N12" s="67">
        <v>363</v>
      </c>
      <c r="O12" s="67">
        <v>222</v>
      </c>
      <c r="P12" s="67">
        <v>365</v>
      </c>
      <c r="Q12" s="67">
        <v>345</v>
      </c>
      <c r="R12" s="67">
        <v>288</v>
      </c>
      <c r="S12" s="67">
        <v>257</v>
      </c>
      <c r="T12" s="67">
        <v>350</v>
      </c>
      <c r="U12" s="67">
        <v>450</v>
      </c>
      <c r="V12" s="67">
        <v>326</v>
      </c>
      <c r="W12" s="67">
        <v>190</v>
      </c>
      <c r="X12" s="67">
        <v>335</v>
      </c>
      <c r="Y12" s="67">
        <v>208</v>
      </c>
      <c r="Z12" s="67" cm="1">
        <f t="array" ref="Z12">SUMPRODUCT((MOD(COLUMN(B12:X12),2)=0)*B12:X12)</f>
        <v>4290</v>
      </c>
      <c r="AA12" s="67" cm="1">
        <f t="array" ref="AA12">SUMPRODUCT((MOD(COLUMN(C12:Z12),2)=1)*C12:Z12)</f>
        <v>3332</v>
      </c>
    </row>
    <row r="13" spans="1:49" ht="36.6" customHeight="1">
      <c r="A13" s="68" t="s">
        <v>106</v>
      </c>
      <c r="B13" s="67">
        <v>206</v>
      </c>
      <c r="C13" s="67">
        <v>61</v>
      </c>
      <c r="D13" s="67">
        <v>413</v>
      </c>
      <c r="E13" s="67">
        <v>110</v>
      </c>
      <c r="F13" s="67">
        <v>219</v>
      </c>
      <c r="G13" s="67">
        <v>82</v>
      </c>
      <c r="H13" s="67">
        <v>232</v>
      </c>
      <c r="I13" s="67">
        <v>69</v>
      </c>
      <c r="J13" s="67">
        <v>221</v>
      </c>
      <c r="K13" s="67">
        <v>82</v>
      </c>
      <c r="L13" s="67">
        <v>232</v>
      </c>
      <c r="M13" s="67">
        <v>391</v>
      </c>
      <c r="N13" s="67">
        <v>214</v>
      </c>
      <c r="O13" s="67">
        <v>65</v>
      </c>
      <c r="P13" s="67">
        <v>257</v>
      </c>
      <c r="Q13" s="67">
        <v>59</v>
      </c>
      <c r="R13" s="67">
        <v>200</v>
      </c>
      <c r="S13" s="67">
        <v>79</v>
      </c>
      <c r="T13" s="67">
        <v>253</v>
      </c>
      <c r="U13" s="67">
        <v>262</v>
      </c>
      <c r="V13" s="67">
        <v>189</v>
      </c>
      <c r="W13" s="67">
        <v>36</v>
      </c>
      <c r="X13" s="67">
        <v>184</v>
      </c>
      <c r="Y13" s="67">
        <v>47</v>
      </c>
      <c r="Z13" s="67" cm="1">
        <f t="array" ref="Z13">SUMPRODUCT((MOD(COLUMN(B13:X13),2)=0)*B13:X13)</f>
        <v>2820</v>
      </c>
      <c r="AA13" s="67" cm="1">
        <f t="array" ref="AA13">SUMPRODUCT((MOD(COLUMN(C13:Z13),2)=1)*C13:Z13)</f>
        <v>1343</v>
      </c>
    </row>
    <row r="14" spans="1:49" ht="36.6" customHeight="1">
      <c r="A14" s="68" t="s">
        <v>107</v>
      </c>
      <c r="B14" s="67">
        <v>271</v>
      </c>
      <c r="C14" s="67">
        <v>80</v>
      </c>
      <c r="D14" s="67">
        <v>499</v>
      </c>
      <c r="E14" s="67">
        <v>98</v>
      </c>
      <c r="F14" s="67">
        <v>283</v>
      </c>
      <c r="G14" s="67">
        <v>111</v>
      </c>
      <c r="H14" s="67">
        <v>357</v>
      </c>
      <c r="I14" s="67">
        <v>69</v>
      </c>
      <c r="J14" s="67">
        <v>277</v>
      </c>
      <c r="K14" s="67">
        <v>95</v>
      </c>
      <c r="L14" s="67">
        <v>383</v>
      </c>
      <c r="M14" s="67">
        <v>313</v>
      </c>
      <c r="N14" s="67">
        <v>292</v>
      </c>
      <c r="O14" s="67">
        <v>87</v>
      </c>
      <c r="P14" s="67">
        <v>430</v>
      </c>
      <c r="Q14" s="67">
        <v>99</v>
      </c>
      <c r="R14" s="67">
        <v>290</v>
      </c>
      <c r="S14" s="67">
        <v>81</v>
      </c>
      <c r="T14" s="67">
        <v>348</v>
      </c>
      <c r="U14" s="67">
        <v>71</v>
      </c>
      <c r="V14" s="67">
        <v>267</v>
      </c>
      <c r="W14" s="67">
        <v>79</v>
      </c>
      <c r="X14" s="67">
        <v>311</v>
      </c>
      <c r="Y14" s="67">
        <v>76</v>
      </c>
      <c r="Z14" s="67" cm="1">
        <f t="array" ref="Z14">SUMPRODUCT((MOD(COLUMN(B14:X14),2)=0)*B14:X14)</f>
        <v>4008</v>
      </c>
      <c r="AA14" s="67" cm="1">
        <f t="array" ref="AA14">SUMPRODUCT((MOD(COLUMN(C14:Z14),2)=1)*C14:Z14)</f>
        <v>1259</v>
      </c>
    </row>
    <row r="15" spans="1:49" ht="36.6" customHeight="1">
      <c r="A15" s="67" t="s">
        <v>108</v>
      </c>
      <c r="B15" s="67">
        <v>217</v>
      </c>
      <c r="C15" s="67">
        <v>414</v>
      </c>
      <c r="D15" s="67">
        <v>220</v>
      </c>
      <c r="E15" s="67">
        <v>365</v>
      </c>
      <c r="F15" s="67">
        <v>188</v>
      </c>
      <c r="G15" s="67">
        <v>401</v>
      </c>
      <c r="H15" s="67">
        <v>229</v>
      </c>
      <c r="I15" s="67">
        <v>505</v>
      </c>
      <c r="J15" s="67">
        <v>210</v>
      </c>
      <c r="K15" s="67">
        <v>491</v>
      </c>
      <c r="L15" s="67">
        <v>210</v>
      </c>
      <c r="M15" s="67">
        <v>484</v>
      </c>
      <c r="N15" s="67">
        <v>237</v>
      </c>
      <c r="O15" s="67">
        <v>465</v>
      </c>
      <c r="P15" s="67">
        <v>193</v>
      </c>
      <c r="Q15" s="67">
        <v>439</v>
      </c>
      <c r="R15" s="67">
        <v>179</v>
      </c>
      <c r="S15" s="67">
        <v>424</v>
      </c>
      <c r="T15" s="67">
        <v>199</v>
      </c>
      <c r="U15" s="67">
        <v>397</v>
      </c>
      <c r="V15" s="67">
        <v>167</v>
      </c>
      <c r="W15" s="67">
        <v>395</v>
      </c>
      <c r="X15" s="67">
        <v>209</v>
      </c>
      <c r="Y15" s="67">
        <v>416</v>
      </c>
      <c r="Z15" s="67" cm="1">
        <f t="array" ref="Z15">SUMPRODUCT((MOD(COLUMN(B15:X15),2)=0)*B15:X15)</f>
        <v>2458</v>
      </c>
      <c r="AA15" s="67" cm="1">
        <f t="array" ref="AA15">SUMPRODUCT((MOD(COLUMN(C15:Z15),2)=1)*C15:Z15)</f>
        <v>5196</v>
      </c>
    </row>
    <row r="16" spans="1:49" ht="36.6" customHeight="1">
      <c r="A16" s="70" t="s">
        <v>146</v>
      </c>
      <c r="B16" s="70">
        <f>SUM(B12:B15)</f>
        <v>1085</v>
      </c>
      <c r="C16" s="70">
        <f t="shared" ref="C16:Y16" si="1">SUM(C12:C15)</f>
        <v>767</v>
      </c>
      <c r="D16" s="70">
        <f t="shared" si="1"/>
        <v>1573</v>
      </c>
      <c r="E16" s="70">
        <f t="shared" si="1"/>
        <v>844</v>
      </c>
      <c r="F16" s="70">
        <f t="shared" si="1"/>
        <v>1011</v>
      </c>
      <c r="G16" s="70">
        <f t="shared" si="1"/>
        <v>808</v>
      </c>
      <c r="H16" s="70">
        <f t="shared" si="1"/>
        <v>1205</v>
      </c>
      <c r="I16" s="70">
        <f t="shared" si="1"/>
        <v>873</v>
      </c>
      <c r="J16" s="70">
        <f t="shared" si="1"/>
        <v>1060</v>
      </c>
      <c r="K16" s="70">
        <f t="shared" si="1"/>
        <v>961</v>
      </c>
      <c r="L16" s="70">
        <f t="shared" si="1"/>
        <v>1196</v>
      </c>
      <c r="M16" s="70">
        <f t="shared" si="1"/>
        <v>1628</v>
      </c>
      <c r="N16" s="70">
        <f t="shared" si="1"/>
        <v>1106</v>
      </c>
      <c r="O16" s="70">
        <f t="shared" si="1"/>
        <v>839</v>
      </c>
      <c r="P16" s="70">
        <f t="shared" si="1"/>
        <v>1245</v>
      </c>
      <c r="Q16" s="70">
        <f t="shared" si="1"/>
        <v>942</v>
      </c>
      <c r="R16" s="70">
        <f t="shared" si="1"/>
        <v>957</v>
      </c>
      <c r="S16" s="70">
        <f t="shared" si="1"/>
        <v>841</v>
      </c>
      <c r="T16" s="70">
        <f t="shared" si="1"/>
        <v>1150</v>
      </c>
      <c r="U16" s="70">
        <f t="shared" si="1"/>
        <v>1180</v>
      </c>
      <c r="V16" s="70">
        <f t="shared" si="1"/>
        <v>949</v>
      </c>
      <c r="W16" s="70">
        <f t="shared" si="1"/>
        <v>700</v>
      </c>
      <c r="X16" s="70">
        <f t="shared" si="1"/>
        <v>1039</v>
      </c>
      <c r="Y16" s="70">
        <f t="shared" si="1"/>
        <v>747</v>
      </c>
      <c r="Z16" s="70" cm="1">
        <f t="array" ref="Z16">SUMPRODUCT((MOD(COLUMN(B16:X16),2)=0)*B16:X16)</f>
        <v>13576</v>
      </c>
      <c r="AA16" s="70" cm="1">
        <f t="array" ref="AA16">SUMPRODUCT((MOD(COLUMN(C16:Z16),2)=1)*C16:Z16)</f>
        <v>11130</v>
      </c>
    </row>
    <row r="17" spans="1:27" ht="36.6" customHeight="1">
      <c r="A17" s="68" t="s">
        <v>109</v>
      </c>
      <c r="B17" s="67">
        <v>8</v>
      </c>
      <c r="C17" s="67">
        <v>0</v>
      </c>
      <c r="D17" s="67">
        <v>4</v>
      </c>
      <c r="E17" s="67">
        <v>0</v>
      </c>
      <c r="F17" s="67">
        <v>7</v>
      </c>
      <c r="G17" s="67">
        <v>0</v>
      </c>
      <c r="H17" s="67">
        <v>5</v>
      </c>
      <c r="I17" s="67">
        <v>0</v>
      </c>
      <c r="J17" s="67">
        <v>5</v>
      </c>
      <c r="K17" s="67">
        <v>0</v>
      </c>
      <c r="L17" s="67">
        <v>4</v>
      </c>
      <c r="M17" s="67">
        <v>0</v>
      </c>
      <c r="N17" s="67">
        <v>5</v>
      </c>
      <c r="O17" s="67">
        <v>0</v>
      </c>
      <c r="P17" s="67">
        <v>3</v>
      </c>
      <c r="Q17" s="67">
        <v>0</v>
      </c>
      <c r="R17" s="67">
        <v>3</v>
      </c>
      <c r="S17" s="67">
        <v>0</v>
      </c>
      <c r="T17" s="67">
        <v>1</v>
      </c>
      <c r="U17" s="67">
        <v>0</v>
      </c>
      <c r="V17" s="67">
        <v>3</v>
      </c>
      <c r="W17" s="67">
        <v>0</v>
      </c>
      <c r="X17" s="67">
        <v>4</v>
      </c>
      <c r="Y17" s="67">
        <v>0</v>
      </c>
      <c r="Z17" s="67" cm="1">
        <f t="array" ref="Z17">SUMPRODUCT((MOD(COLUMN(B17:X17),2)=0)*B17:X17)</f>
        <v>52</v>
      </c>
      <c r="AA17" s="67" cm="1">
        <f t="array" ref="AA17">SUMPRODUCT((MOD(COLUMN(C17:Z17),2)=1)*C17:Z17)</f>
        <v>0</v>
      </c>
    </row>
    <row r="18" spans="1:27" ht="36.6" customHeight="1">
      <c r="A18" s="68" t="s">
        <v>110</v>
      </c>
      <c r="B18" s="67">
        <v>7</v>
      </c>
      <c r="C18" s="67">
        <v>0</v>
      </c>
      <c r="D18" s="67">
        <v>1</v>
      </c>
      <c r="E18" s="67">
        <v>0</v>
      </c>
      <c r="F18" s="67">
        <v>5</v>
      </c>
      <c r="G18" s="67">
        <v>0</v>
      </c>
      <c r="H18" s="67">
        <v>5</v>
      </c>
      <c r="I18" s="67">
        <v>0</v>
      </c>
      <c r="J18" s="67">
        <v>3</v>
      </c>
      <c r="K18" s="67">
        <v>0</v>
      </c>
      <c r="L18" s="67">
        <v>3</v>
      </c>
      <c r="M18" s="67">
        <v>0</v>
      </c>
      <c r="N18" s="67">
        <v>4</v>
      </c>
      <c r="O18" s="67">
        <v>0</v>
      </c>
      <c r="P18" s="67">
        <v>2</v>
      </c>
      <c r="Q18" s="67">
        <v>0</v>
      </c>
      <c r="R18" s="67">
        <v>2</v>
      </c>
      <c r="S18" s="67">
        <v>0</v>
      </c>
      <c r="T18" s="67">
        <v>1</v>
      </c>
      <c r="U18" s="67">
        <v>0</v>
      </c>
      <c r="V18" s="67">
        <v>1</v>
      </c>
      <c r="W18" s="67">
        <v>0</v>
      </c>
      <c r="X18" s="67">
        <v>4</v>
      </c>
      <c r="Y18" s="67">
        <v>0</v>
      </c>
      <c r="Z18" s="67" cm="1">
        <f t="array" ref="Z18">SUMPRODUCT((MOD(COLUMN(B18:X18),2)=0)*B18:X18)</f>
        <v>38</v>
      </c>
      <c r="AA18" s="67" cm="1">
        <f t="array" ref="AA18">SUMPRODUCT((MOD(COLUMN(C18:Z18),2)=1)*C18:Z18)</f>
        <v>0</v>
      </c>
    </row>
    <row r="19" spans="1:27" ht="36.6" customHeight="1">
      <c r="A19" s="67" t="s">
        <v>111</v>
      </c>
      <c r="B19" s="67">
        <v>33</v>
      </c>
      <c r="C19" s="67">
        <v>0</v>
      </c>
      <c r="D19" s="67">
        <v>32</v>
      </c>
      <c r="E19" s="67">
        <v>0</v>
      </c>
      <c r="F19" s="67">
        <v>42</v>
      </c>
      <c r="G19" s="67">
        <v>0</v>
      </c>
      <c r="H19" s="67">
        <v>40</v>
      </c>
      <c r="I19" s="67">
        <v>0</v>
      </c>
      <c r="J19" s="67">
        <v>22</v>
      </c>
      <c r="K19" s="67">
        <v>0</v>
      </c>
      <c r="L19" s="67">
        <v>21</v>
      </c>
      <c r="M19" s="67">
        <v>0</v>
      </c>
      <c r="N19" s="67">
        <v>24</v>
      </c>
      <c r="O19" s="67">
        <v>0</v>
      </c>
      <c r="P19" s="67">
        <v>25</v>
      </c>
      <c r="Q19" s="67">
        <v>0</v>
      </c>
      <c r="R19" s="67">
        <v>27</v>
      </c>
      <c r="S19" s="67">
        <v>0</v>
      </c>
      <c r="T19" s="67">
        <v>27</v>
      </c>
      <c r="U19" s="67">
        <v>0</v>
      </c>
      <c r="V19" s="67">
        <v>32</v>
      </c>
      <c r="W19" s="67">
        <v>0</v>
      </c>
      <c r="X19" s="67">
        <v>39</v>
      </c>
      <c r="Y19" s="67">
        <v>0</v>
      </c>
      <c r="Z19" s="67" cm="1">
        <f t="array" ref="Z19">SUMPRODUCT((MOD(COLUMN(B19:X19),2)=0)*B19:X19)</f>
        <v>364</v>
      </c>
      <c r="AA19" s="67" cm="1">
        <f t="array" ref="AA19">SUMPRODUCT((MOD(COLUMN(C19:Z19),2)=1)*C19:Z19)</f>
        <v>0</v>
      </c>
    </row>
    <row r="20" spans="1:27" ht="36.6" customHeight="1">
      <c r="A20" s="67" t="s">
        <v>112</v>
      </c>
      <c r="B20" s="67">
        <v>7</v>
      </c>
      <c r="C20" s="67">
        <v>0</v>
      </c>
      <c r="D20" s="67">
        <v>5</v>
      </c>
      <c r="E20" s="67">
        <v>0</v>
      </c>
      <c r="F20" s="67">
        <v>6</v>
      </c>
      <c r="G20" s="67">
        <v>0</v>
      </c>
      <c r="H20" s="67">
        <v>6</v>
      </c>
      <c r="I20" s="67">
        <v>0</v>
      </c>
      <c r="J20" s="67">
        <v>4</v>
      </c>
      <c r="K20" s="67">
        <v>0</v>
      </c>
      <c r="L20" s="67">
        <v>7</v>
      </c>
      <c r="M20" s="67">
        <v>0</v>
      </c>
      <c r="N20" s="67">
        <v>6</v>
      </c>
      <c r="O20" s="67">
        <v>0</v>
      </c>
      <c r="P20" s="67">
        <v>4</v>
      </c>
      <c r="Q20" s="67">
        <v>0</v>
      </c>
      <c r="R20" s="67">
        <v>6</v>
      </c>
      <c r="S20" s="67">
        <v>0</v>
      </c>
      <c r="T20" s="67">
        <v>13</v>
      </c>
      <c r="U20" s="67">
        <v>0</v>
      </c>
      <c r="V20" s="67">
        <v>9</v>
      </c>
      <c r="W20" s="67">
        <v>0</v>
      </c>
      <c r="X20" s="67">
        <v>8</v>
      </c>
      <c r="Y20" s="67">
        <v>0</v>
      </c>
      <c r="Z20" s="67" cm="1">
        <f t="array" ref="Z20">SUMPRODUCT((MOD(COLUMN(B20:X20),2)=0)*B20:X20)</f>
        <v>81</v>
      </c>
      <c r="AA20" s="67" cm="1">
        <f t="array" ref="AA20">SUMPRODUCT((MOD(COLUMN(C20:Z20),2)=1)*C20:Z20)</f>
        <v>0</v>
      </c>
    </row>
    <row r="21" spans="1:27" ht="36.6" customHeight="1">
      <c r="A21" s="67" t="s">
        <v>113</v>
      </c>
      <c r="B21" s="67">
        <v>10</v>
      </c>
      <c r="C21" s="67">
        <v>0</v>
      </c>
      <c r="D21" s="67">
        <v>4</v>
      </c>
      <c r="E21" s="67">
        <v>1</v>
      </c>
      <c r="F21" s="67">
        <v>5</v>
      </c>
      <c r="G21" s="67">
        <v>0</v>
      </c>
      <c r="H21" s="67">
        <v>8</v>
      </c>
      <c r="I21" s="67">
        <v>3</v>
      </c>
      <c r="J21" s="67">
        <v>5</v>
      </c>
      <c r="K21" s="67">
        <v>3</v>
      </c>
      <c r="L21" s="67">
        <v>6</v>
      </c>
      <c r="M21" s="67">
        <v>3</v>
      </c>
      <c r="N21" s="67">
        <v>5</v>
      </c>
      <c r="O21" s="67">
        <v>1</v>
      </c>
      <c r="P21" s="67">
        <v>3</v>
      </c>
      <c r="Q21" s="67">
        <v>2</v>
      </c>
      <c r="R21" s="67">
        <v>1</v>
      </c>
      <c r="S21" s="67">
        <v>0</v>
      </c>
      <c r="T21" s="67">
        <v>4</v>
      </c>
      <c r="U21" s="67">
        <v>2</v>
      </c>
      <c r="V21" s="67">
        <v>8</v>
      </c>
      <c r="W21" s="67">
        <v>10</v>
      </c>
      <c r="X21" s="67">
        <v>3</v>
      </c>
      <c r="Y21" s="67">
        <v>1</v>
      </c>
      <c r="Z21" s="67" cm="1">
        <f t="array" ref="Z21">SUMPRODUCT((MOD(COLUMN(B21:X21),2)=0)*B21:X21)</f>
        <v>62</v>
      </c>
      <c r="AA21" s="67" cm="1">
        <f t="array" ref="AA21">SUMPRODUCT((MOD(COLUMN(C21:Z21),2)=1)*C21:Z21)</f>
        <v>26</v>
      </c>
    </row>
    <row r="22" spans="1:27" ht="36.6" customHeight="1">
      <c r="A22" s="68" t="s">
        <v>114</v>
      </c>
      <c r="B22" s="67">
        <v>0</v>
      </c>
      <c r="C22" s="67">
        <v>0</v>
      </c>
      <c r="D22" s="67">
        <v>1</v>
      </c>
      <c r="E22" s="67">
        <v>0</v>
      </c>
      <c r="F22" s="67">
        <v>1</v>
      </c>
      <c r="G22" s="67">
        <v>0</v>
      </c>
      <c r="H22" s="67">
        <v>0</v>
      </c>
      <c r="I22" s="67">
        <v>0</v>
      </c>
      <c r="J22" s="67">
        <v>1</v>
      </c>
      <c r="K22" s="67">
        <v>0</v>
      </c>
      <c r="L22" s="67">
        <v>0</v>
      </c>
      <c r="M22" s="67">
        <v>0</v>
      </c>
      <c r="N22" s="67">
        <v>2</v>
      </c>
      <c r="O22" s="67">
        <v>0</v>
      </c>
      <c r="P22" s="67">
        <v>3</v>
      </c>
      <c r="Q22" s="67">
        <v>0</v>
      </c>
      <c r="R22" s="67">
        <v>1</v>
      </c>
      <c r="S22" s="67">
        <v>0</v>
      </c>
      <c r="T22" s="67">
        <v>0</v>
      </c>
      <c r="U22" s="67">
        <v>0</v>
      </c>
      <c r="V22" s="67">
        <v>2</v>
      </c>
      <c r="W22" s="67">
        <v>0</v>
      </c>
      <c r="X22" s="67">
        <v>4</v>
      </c>
      <c r="Y22" s="67">
        <v>0</v>
      </c>
      <c r="Z22" s="67" cm="1">
        <f t="array" ref="Z22">SUMPRODUCT((MOD(COLUMN(B22:X22),2)=0)*B22:X22)</f>
        <v>15</v>
      </c>
      <c r="AA22" s="67" cm="1">
        <f t="array" ref="AA22">SUMPRODUCT((MOD(COLUMN(C22:Z22),2)=1)*C22:Z22)</f>
        <v>0</v>
      </c>
    </row>
    <row r="23" spans="1:27" ht="36.6" customHeight="1">
      <c r="A23" s="67" t="s">
        <v>115</v>
      </c>
      <c r="B23" s="67">
        <v>0</v>
      </c>
      <c r="C23" s="67">
        <v>0</v>
      </c>
      <c r="D23" s="67">
        <v>1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 cm="1">
        <f t="array" ref="Z23">SUMPRODUCT((MOD(COLUMN(B23:X23),2)=0)*B23:X23)</f>
        <v>1</v>
      </c>
      <c r="AA23" s="67" cm="1">
        <f t="array" ref="AA23">SUMPRODUCT((MOD(COLUMN(C23:Z23),2)=1)*C23:Z23)</f>
        <v>0</v>
      </c>
    </row>
    <row r="24" spans="1:27" ht="36.6" customHeight="1">
      <c r="A24" s="68" t="s">
        <v>116</v>
      </c>
      <c r="B24" s="67">
        <v>0</v>
      </c>
      <c r="C24" s="67">
        <v>0</v>
      </c>
      <c r="D24" s="67">
        <v>0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 cm="1">
        <f t="array" ref="Z24">SUMPRODUCT((MOD(COLUMN(B24:X24),2)=0)*B24:X24)</f>
        <v>0</v>
      </c>
      <c r="AA24" s="67" cm="1">
        <f t="array" ref="AA24">SUMPRODUCT((MOD(COLUMN(C24:Z24),2)=1)*C24:Z24)</f>
        <v>0</v>
      </c>
    </row>
    <row r="25" spans="1:27" ht="36.6" customHeight="1">
      <c r="A25" s="68" t="s">
        <v>117</v>
      </c>
      <c r="B25" s="67">
        <v>0</v>
      </c>
      <c r="C25" s="67">
        <v>0</v>
      </c>
      <c r="D25" s="67">
        <v>0</v>
      </c>
      <c r="E25" s="67">
        <v>0</v>
      </c>
      <c r="F25" s="67">
        <v>0</v>
      </c>
      <c r="G25" s="67">
        <v>0</v>
      </c>
      <c r="H25" s="67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 cm="1">
        <f t="array" ref="Z25">SUMPRODUCT((MOD(COLUMN(B25:X25),2)=0)*B25:X25)</f>
        <v>0</v>
      </c>
      <c r="AA25" s="67" cm="1">
        <f t="array" ref="AA25">SUMPRODUCT((MOD(COLUMN(C25:Z25),2)=1)*C25:Z25)</f>
        <v>0</v>
      </c>
    </row>
    <row r="26" spans="1:27" ht="36.6" customHeight="1">
      <c r="A26" s="70" t="s">
        <v>146</v>
      </c>
      <c r="B26" s="70">
        <f>SUM(B17:B25)</f>
        <v>65</v>
      </c>
      <c r="C26" s="70">
        <f t="shared" ref="C26:Y26" si="2">SUM(C17:C25)</f>
        <v>0</v>
      </c>
      <c r="D26" s="70">
        <f t="shared" si="2"/>
        <v>48</v>
      </c>
      <c r="E26" s="70">
        <f t="shared" si="2"/>
        <v>1</v>
      </c>
      <c r="F26" s="70">
        <f t="shared" si="2"/>
        <v>66</v>
      </c>
      <c r="G26" s="70">
        <f t="shared" si="2"/>
        <v>0</v>
      </c>
      <c r="H26" s="70">
        <f t="shared" si="2"/>
        <v>64</v>
      </c>
      <c r="I26" s="70">
        <f t="shared" si="2"/>
        <v>3</v>
      </c>
      <c r="J26" s="70">
        <f t="shared" si="2"/>
        <v>40</v>
      </c>
      <c r="K26" s="70">
        <f t="shared" si="2"/>
        <v>3</v>
      </c>
      <c r="L26" s="70">
        <f t="shared" si="2"/>
        <v>41</v>
      </c>
      <c r="M26" s="70">
        <f t="shared" si="2"/>
        <v>3</v>
      </c>
      <c r="N26" s="70">
        <f t="shared" si="2"/>
        <v>46</v>
      </c>
      <c r="O26" s="70">
        <f t="shared" si="2"/>
        <v>1</v>
      </c>
      <c r="P26" s="70">
        <f t="shared" si="2"/>
        <v>40</v>
      </c>
      <c r="Q26" s="70">
        <f t="shared" si="2"/>
        <v>2</v>
      </c>
      <c r="R26" s="70">
        <f t="shared" si="2"/>
        <v>40</v>
      </c>
      <c r="S26" s="70">
        <f t="shared" si="2"/>
        <v>0</v>
      </c>
      <c r="T26" s="70">
        <f t="shared" si="2"/>
        <v>46</v>
      </c>
      <c r="U26" s="70">
        <f t="shared" si="2"/>
        <v>2</v>
      </c>
      <c r="V26" s="70">
        <f t="shared" si="2"/>
        <v>55</v>
      </c>
      <c r="W26" s="70">
        <f t="shared" si="2"/>
        <v>10</v>
      </c>
      <c r="X26" s="70">
        <f t="shared" si="2"/>
        <v>62</v>
      </c>
      <c r="Y26" s="70">
        <f t="shared" si="2"/>
        <v>1</v>
      </c>
      <c r="Z26" s="70" cm="1">
        <f t="array" ref="Z26">SUMPRODUCT((MOD(COLUMN(B26:X26),2)=0)*B26:X26)</f>
        <v>613</v>
      </c>
      <c r="AA26" s="70" cm="1">
        <f t="array" ref="AA26">SUMPRODUCT((MOD(COLUMN(C26:Z26),2)=1)*C26:Z26)</f>
        <v>26</v>
      </c>
    </row>
    <row r="27" spans="1:27" ht="36.6" customHeight="1">
      <c r="A27" s="71" t="s">
        <v>145</v>
      </c>
      <c r="B27" s="71">
        <f>SUM(B11,B16,B26)</f>
        <v>1764</v>
      </c>
      <c r="C27" s="71">
        <f>SUM(C11,C16,C26)</f>
        <v>1364</v>
      </c>
      <c r="D27" s="71">
        <f>SUM(D11,D16,D26)</f>
        <v>2159</v>
      </c>
      <c r="E27" s="71">
        <f>SUM(E11,E16,E26)</f>
        <v>1418</v>
      </c>
      <c r="F27" s="71">
        <f>SUM(F16,F11,F26)</f>
        <v>1610</v>
      </c>
      <c r="G27" s="71">
        <f>SUM(G16,G11,G26)</f>
        <v>1406</v>
      </c>
      <c r="H27" s="71">
        <f>SUM(H16,H11,H26)</f>
        <v>1856</v>
      </c>
      <c r="I27" s="71">
        <f>SUM(I16,I11,I26)</f>
        <v>1724</v>
      </c>
      <c r="J27" s="71">
        <f t="shared" ref="J27:K27" si="3">SUM(J16,J11,J26)</f>
        <v>1668</v>
      </c>
      <c r="K27" s="71">
        <f t="shared" si="3"/>
        <v>1826</v>
      </c>
      <c r="L27" s="71">
        <f t="shared" ref="L27" si="4">SUM(L16,L11,L26)</f>
        <v>1756</v>
      </c>
      <c r="M27" s="71">
        <f t="shared" ref="M27" si="5">SUM(M16,M11,M26)</f>
        <v>2305</v>
      </c>
      <c r="N27" s="71">
        <f t="shared" ref="N27" si="6">SUM(N16,N11,N26)</f>
        <v>1786</v>
      </c>
      <c r="O27" s="71">
        <f t="shared" ref="O27:Q27" si="7">SUM(O16,O11,O26)</f>
        <v>1706</v>
      </c>
      <c r="P27" s="71">
        <f t="shared" si="7"/>
        <v>1790</v>
      </c>
      <c r="Q27" s="71">
        <f t="shared" si="7"/>
        <v>1630</v>
      </c>
      <c r="R27" s="71">
        <f t="shared" ref="R27:Y27" si="8">SUM(R16,R11,R26)</f>
        <v>1468</v>
      </c>
      <c r="S27" s="71">
        <f t="shared" si="8"/>
        <v>1395</v>
      </c>
      <c r="T27" s="71">
        <f t="shared" si="8"/>
        <v>1619</v>
      </c>
      <c r="U27" s="71">
        <f t="shared" si="8"/>
        <v>1790</v>
      </c>
      <c r="V27" s="71">
        <f t="shared" si="8"/>
        <v>1430</v>
      </c>
      <c r="W27" s="71">
        <f t="shared" si="8"/>
        <v>1325</v>
      </c>
      <c r="X27" s="71">
        <f t="shared" si="8"/>
        <v>1661</v>
      </c>
      <c r="Y27" s="71">
        <f t="shared" si="8"/>
        <v>1289</v>
      </c>
      <c r="Z27" s="71" cm="1">
        <f t="array" ref="Z27">SUMPRODUCT((MOD(COLUMN(B27:X27),2)=0)*B27:X27)</f>
        <v>20567</v>
      </c>
      <c r="AA27" s="71" cm="1">
        <f t="array" ref="AA27">SUMPRODUCT((MOD(COLUMN(C27:Z27),2)=1)*C27:Z27)</f>
        <v>19178</v>
      </c>
    </row>
  </sheetData>
  <mergeCells count="25">
    <mergeCell ref="A1:Z1"/>
    <mergeCell ref="AV2:AW2"/>
    <mergeCell ref="Z2:AA2"/>
    <mergeCell ref="AB2:AC2"/>
    <mergeCell ref="AD2:AE2"/>
    <mergeCell ref="AF2:AG2"/>
    <mergeCell ref="AH2:AI2"/>
    <mergeCell ref="AJ2:AK2"/>
    <mergeCell ref="AL2:AM2"/>
    <mergeCell ref="AN2:AO2"/>
    <mergeCell ref="AP2:AQ2"/>
    <mergeCell ref="AR2:AS2"/>
    <mergeCell ref="AT2:AU2"/>
    <mergeCell ref="X2:Y2"/>
    <mergeCell ref="B2:C2"/>
    <mergeCell ref="D2:E2"/>
    <mergeCell ref="P2:Q2"/>
    <mergeCell ref="R2:S2"/>
    <mergeCell ref="T2:U2"/>
    <mergeCell ref="V2:W2"/>
    <mergeCell ref="F2:G2"/>
    <mergeCell ref="H2:I2"/>
    <mergeCell ref="J2:K2"/>
    <mergeCell ref="L2:M2"/>
    <mergeCell ref="N2:O2"/>
  </mergeCells>
  <phoneticPr fontId="3"/>
  <pageMargins left="0.7" right="0.7" top="0.75" bottom="0.75" header="0.3" footer="0.3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44B86-A873-4DC8-A35A-2FF69DDE4329}">
  <sheetPr>
    <pageSetUpPr fitToPage="1"/>
  </sheetPr>
  <dimension ref="A1:AW27"/>
  <sheetViews>
    <sheetView view="pageBreakPreview" zoomScaleNormal="80" zoomScaleSheetLayoutView="100" workbookViewId="0">
      <pane xSplit="1" topLeftCell="B1" activePane="topRight" state="frozen"/>
      <selection activeCell="C10" sqref="C10:G10"/>
      <selection pane="topRight" sqref="A1:Z1"/>
    </sheetView>
  </sheetViews>
  <sheetFormatPr defaultRowHeight="18.75"/>
  <sheetData>
    <row r="1" spans="1:49" ht="25.5">
      <c r="A1" s="170" t="s">
        <v>179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t="s">
        <v>174</v>
      </c>
    </row>
    <row r="2" spans="1:49" ht="36.6" customHeight="1">
      <c r="A2" s="36"/>
      <c r="B2" s="169" t="s">
        <v>26</v>
      </c>
      <c r="C2" s="169"/>
      <c r="D2" s="169" t="s">
        <v>28</v>
      </c>
      <c r="E2" s="169"/>
      <c r="F2" s="169" t="s">
        <v>29</v>
      </c>
      <c r="G2" s="169"/>
      <c r="H2" s="169" t="s">
        <v>30</v>
      </c>
      <c r="I2" s="169"/>
      <c r="J2" s="169" t="s">
        <v>31</v>
      </c>
      <c r="K2" s="169"/>
      <c r="L2" s="169" t="s">
        <v>32</v>
      </c>
      <c r="M2" s="169"/>
      <c r="N2" s="169" t="s">
        <v>33</v>
      </c>
      <c r="O2" s="169"/>
      <c r="P2" s="169" t="s">
        <v>34</v>
      </c>
      <c r="Q2" s="169"/>
      <c r="R2" s="169" t="s">
        <v>35</v>
      </c>
      <c r="S2" s="169"/>
      <c r="T2" s="169" t="s">
        <v>36</v>
      </c>
      <c r="U2" s="169"/>
      <c r="V2" s="169" t="s">
        <v>37</v>
      </c>
      <c r="W2" s="169"/>
      <c r="X2" s="169" t="s">
        <v>25</v>
      </c>
      <c r="Y2" s="169"/>
      <c r="Z2" s="169" t="s">
        <v>118</v>
      </c>
      <c r="AA2" s="169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</row>
    <row r="3" spans="1:49" s="91" customFormat="1" ht="36.6" customHeight="1">
      <c r="A3" s="92"/>
      <c r="B3" s="94" t="s">
        <v>119</v>
      </c>
      <c r="C3" s="94" t="s">
        <v>120</v>
      </c>
      <c r="D3" s="94" t="s">
        <v>119</v>
      </c>
      <c r="E3" s="94" t="s">
        <v>120</v>
      </c>
      <c r="F3" s="94" t="s">
        <v>119</v>
      </c>
      <c r="G3" s="94" t="s">
        <v>120</v>
      </c>
      <c r="H3" s="94" t="s">
        <v>119</v>
      </c>
      <c r="I3" s="94" t="s">
        <v>120</v>
      </c>
      <c r="J3" s="94" t="s">
        <v>119</v>
      </c>
      <c r="K3" s="94" t="s">
        <v>120</v>
      </c>
      <c r="L3" s="94" t="s">
        <v>119</v>
      </c>
      <c r="M3" s="94" t="s">
        <v>120</v>
      </c>
      <c r="N3" s="94" t="s">
        <v>119</v>
      </c>
      <c r="O3" s="94" t="s">
        <v>120</v>
      </c>
      <c r="P3" s="94" t="s">
        <v>119</v>
      </c>
      <c r="Q3" s="94" t="s">
        <v>120</v>
      </c>
      <c r="R3" s="94" t="s">
        <v>119</v>
      </c>
      <c r="S3" s="94" t="s">
        <v>120</v>
      </c>
      <c r="T3" s="94" t="s">
        <v>119</v>
      </c>
      <c r="U3" s="94" t="s">
        <v>120</v>
      </c>
      <c r="V3" s="94" t="s">
        <v>119</v>
      </c>
      <c r="W3" s="94" t="s">
        <v>120</v>
      </c>
      <c r="X3" s="94" t="s">
        <v>119</v>
      </c>
      <c r="Y3" s="94" t="s">
        <v>120</v>
      </c>
      <c r="Z3" s="94" t="s">
        <v>119</v>
      </c>
      <c r="AA3" s="94" t="s">
        <v>120</v>
      </c>
    </row>
    <row r="4" spans="1:49" ht="36.6" customHeight="1">
      <c r="A4" s="36" t="s">
        <v>99</v>
      </c>
      <c r="B4" s="67">
        <v>225</v>
      </c>
      <c r="C4" s="67">
        <v>261</v>
      </c>
      <c r="D4" s="67">
        <v>214</v>
      </c>
      <c r="E4" s="67">
        <v>290</v>
      </c>
      <c r="F4" s="67">
        <v>236</v>
      </c>
      <c r="G4" s="67">
        <v>287</v>
      </c>
      <c r="H4" s="67">
        <v>253</v>
      </c>
      <c r="I4" s="67">
        <v>334</v>
      </c>
      <c r="J4" s="67">
        <v>190</v>
      </c>
      <c r="K4" s="67">
        <v>337</v>
      </c>
      <c r="L4" s="67">
        <v>246</v>
      </c>
      <c r="M4" s="67">
        <v>307</v>
      </c>
      <c r="N4" s="67">
        <v>235</v>
      </c>
      <c r="O4" s="67">
        <v>328</v>
      </c>
      <c r="P4" s="67">
        <v>191</v>
      </c>
      <c r="Q4" s="67">
        <v>242</v>
      </c>
      <c r="R4" s="67">
        <v>193</v>
      </c>
      <c r="S4" s="67">
        <v>251</v>
      </c>
      <c r="T4" s="67"/>
      <c r="U4" s="67"/>
      <c r="V4" s="67"/>
      <c r="W4" s="67"/>
      <c r="X4" s="67"/>
      <c r="Y4" s="67"/>
      <c r="Z4" s="67" cm="1">
        <f t="array" ref="Z4">SUMPRODUCT((MOD(COLUMN(B4:X4),2)=0)*B4:X4)</f>
        <v>1983</v>
      </c>
      <c r="AA4" s="67" cm="1">
        <f t="array" ref="AA4">SUMPRODUCT((MOD(COLUMN(C4:Y4),2)=1)*C4:Y4)</f>
        <v>2637</v>
      </c>
    </row>
    <row r="5" spans="1:49" ht="36.6" customHeight="1">
      <c r="A5" s="36" t="s">
        <v>100</v>
      </c>
      <c r="B5" s="67">
        <v>36</v>
      </c>
      <c r="C5" s="67">
        <v>14</v>
      </c>
      <c r="D5" s="67">
        <v>39</v>
      </c>
      <c r="E5" s="67">
        <v>10</v>
      </c>
      <c r="F5" s="67">
        <v>40</v>
      </c>
      <c r="G5" s="67">
        <v>7</v>
      </c>
      <c r="H5" s="67">
        <v>45</v>
      </c>
      <c r="I5" s="67">
        <v>15</v>
      </c>
      <c r="J5" s="67">
        <v>24</v>
      </c>
      <c r="K5" s="67">
        <v>13</v>
      </c>
      <c r="L5" s="67">
        <v>49</v>
      </c>
      <c r="M5" s="67">
        <v>11</v>
      </c>
      <c r="N5" s="67">
        <v>53</v>
      </c>
      <c r="O5" s="67">
        <v>5</v>
      </c>
      <c r="P5" s="67">
        <v>28</v>
      </c>
      <c r="Q5" s="67">
        <v>10</v>
      </c>
      <c r="R5" s="67">
        <v>41</v>
      </c>
      <c r="S5" s="67">
        <v>6</v>
      </c>
      <c r="T5" s="67"/>
      <c r="U5" s="67"/>
      <c r="V5" s="67"/>
      <c r="W5" s="67"/>
      <c r="X5" s="67"/>
      <c r="Y5" s="67"/>
      <c r="Z5" s="67" cm="1">
        <f t="array" ref="Z5">SUMPRODUCT((MOD(COLUMN(B5:X5),2)=0)*B5:X5)</f>
        <v>355</v>
      </c>
      <c r="AA5" s="67" cm="1">
        <f t="array" ref="AA5">SUMPRODUCT((MOD(COLUMN(C5:Y5),2)=1)*C5:Y5)</f>
        <v>91</v>
      </c>
    </row>
    <row r="6" spans="1:49" ht="36.6" customHeight="1">
      <c r="A6" s="37" t="s">
        <v>101</v>
      </c>
      <c r="B6" s="67">
        <v>263</v>
      </c>
      <c r="C6" s="67">
        <v>229</v>
      </c>
      <c r="D6" s="67">
        <v>283</v>
      </c>
      <c r="E6" s="67">
        <v>231</v>
      </c>
      <c r="F6" s="67">
        <v>331</v>
      </c>
      <c r="G6" s="67">
        <v>261</v>
      </c>
      <c r="H6" s="67">
        <v>351</v>
      </c>
      <c r="I6" s="67">
        <v>368</v>
      </c>
      <c r="J6" s="67">
        <v>199</v>
      </c>
      <c r="K6" s="67">
        <v>374</v>
      </c>
      <c r="L6" s="67">
        <v>258</v>
      </c>
      <c r="M6" s="67">
        <v>345</v>
      </c>
      <c r="N6" s="67">
        <v>269</v>
      </c>
      <c r="O6" s="67">
        <v>340</v>
      </c>
      <c r="P6" s="67">
        <v>223</v>
      </c>
      <c r="Q6" s="67">
        <v>230</v>
      </c>
      <c r="R6" s="67">
        <v>273</v>
      </c>
      <c r="S6" s="67">
        <v>244</v>
      </c>
      <c r="T6" s="67"/>
      <c r="U6" s="67"/>
      <c r="V6" s="67"/>
      <c r="W6" s="67"/>
      <c r="X6" s="67"/>
      <c r="Y6" s="67"/>
      <c r="Z6" s="67" cm="1">
        <f t="array" ref="Z6">SUMPRODUCT((MOD(COLUMN(B6:X6),2)=0)*B6:X6)</f>
        <v>2450</v>
      </c>
      <c r="AA6" s="67" cm="1">
        <f t="array" ref="AA6">SUMPRODUCT((MOD(COLUMN(C6:Y6),2)=1)*C6:Y6)</f>
        <v>2622</v>
      </c>
    </row>
    <row r="7" spans="1:49" ht="36.6" customHeight="1">
      <c r="A7" s="38" t="s">
        <v>102</v>
      </c>
      <c r="B7" s="67">
        <v>2</v>
      </c>
      <c r="C7" s="69">
        <v>0</v>
      </c>
      <c r="D7" s="67">
        <v>3</v>
      </c>
      <c r="E7" s="67">
        <v>0</v>
      </c>
      <c r="F7" s="67">
        <v>2</v>
      </c>
      <c r="G7" s="67">
        <v>0</v>
      </c>
      <c r="H7" s="67">
        <v>5</v>
      </c>
      <c r="I7" s="67">
        <v>1</v>
      </c>
      <c r="J7" s="67">
        <v>10</v>
      </c>
      <c r="K7" s="67">
        <v>0</v>
      </c>
      <c r="L7" s="67">
        <v>0</v>
      </c>
      <c r="M7" s="67">
        <v>0</v>
      </c>
      <c r="N7" s="67">
        <v>2</v>
      </c>
      <c r="O7" s="67">
        <v>0</v>
      </c>
      <c r="P7" s="67">
        <v>5</v>
      </c>
      <c r="Q7" s="67">
        <v>0</v>
      </c>
      <c r="R7" s="67">
        <v>8</v>
      </c>
      <c r="S7" s="67">
        <v>0</v>
      </c>
      <c r="T7" s="67"/>
      <c r="U7" s="67"/>
      <c r="V7" s="67"/>
      <c r="W7" s="67"/>
      <c r="X7" s="67"/>
      <c r="Y7" s="67"/>
      <c r="Z7" s="67" cm="1">
        <f t="array" ref="Z7">SUMPRODUCT((MOD(COLUMN(B7:X7),2)=0)*B7:X7)</f>
        <v>37</v>
      </c>
      <c r="AA7" s="67" cm="1">
        <f t="array" ref="AA7">SUMPRODUCT((MOD(COLUMN(C7:Y7),2)=1)*C7:Y7)</f>
        <v>1</v>
      </c>
    </row>
    <row r="8" spans="1:49" ht="36.6" customHeight="1">
      <c r="A8" s="38" t="s">
        <v>103</v>
      </c>
      <c r="B8" s="67">
        <v>1</v>
      </c>
      <c r="C8" s="67">
        <v>0</v>
      </c>
      <c r="D8" s="67">
        <v>1</v>
      </c>
      <c r="E8" s="67">
        <v>0</v>
      </c>
      <c r="F8" s="67">
        <v>2</v>
      </c>
      <c r="G8" s="67">
        <v>0</v>
      </c>
      <c r="H8" s="67">
        <v>1</v>
      </c>
      <c r="I8" s="67">
        <v>0</v>
      </c>
      <c r="J8" s="67">
        <v>3</v>
      </c>
      <c r="K8" s="67">
        <v>0</v>
      </c>
      <c r="L8" s="67">
        <v>0</v>
      </c>
      <c r="M8" s="67">
        <v>0</v>
      </c>
      <c r="N8" s="67">
        <v>2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/>
      <c r="U8" s="67"/>
      <c r="V8" s="67"/>
      <c r="W8" s="67"/>
      <c r="X8" s="67"/>
      <c r="Y8" s="67"/>
      <c r="Z8" s="67" cm="1">
        <f t="array" ref="Z8">SUMPRODUCT((MOD(COLUMN(B8:X8),2)=0)*B8:X8)</f>
        <v>10</v>
      </c>
      <c r="AA8" s="67" cm="1">
        <f t="array" ref="AA8">SUMPRODUCT((MOD(COLUMN(C8:Y8),2)=1)*C8:Y8)</f>
        <v>0</v>
      </c>
    </row>
    <row r="9" spans="1:49" ht="36.6" customHeight="1">
      <c r="A9" s="38" t="s">
        <v>104</v>
      </c>
      <c r="B9" s="67">
        <v>0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/>
      <c r="U9" s="67"/>
      <c r="V9" s="67"/>
      <c r="W9" s="67"/>
      <c r="X9" s="67"/>
      <c r="Y9" s="67"/>
      <c r="Z9" s="67" cm="1">
        <f t="array" ref="Z9">SUMPRODUCT((MOD(COLUMN(B9:X9),2)=0)*B9:X9)</f>
        <v>0</v>
      </c>
      <c r="AA9" s="67" cm="1">
        <f t="array" ref="AA9">SUMPRODUCT((MOD(COLUMN(C9:Y9),2)=1)*C9:Y9)</f>
        <v>0</v>
      </c>
    </row>
    <row r="10" spans="1:49" ht="36.6" customHeight="1">
      <c r="A10" s="37" t="s">
        <v>121</v>
      </c>
      <c r="B10" s="67">
        <v>0</v>
      </c>
      <c r="C10" s="67">
        <v>0</v>
      </c>
      <c r="D10" s="67">
        <v>0</v>
      </c>
      <c r="E10" s="67">
        <v>0</v>
      </c>
      <c r="F10" s="67">
        <v>0</v>
      </c>
      <c r="G10" s="67">
        <v>0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/>
      <c r="U10" s="67"/>
      <c r="V10" s="67"/>
      <c r="W10" s="67"/>
      <c r="X10" s="67"/>
      <c r="Y10" s="67"/>
      <c r="Z10" s="67" cm="1">
        <f t="array" ref="Z10">SUMPRODUCT((MOD(COLUMN(B10:X10),2)=0)*B10:X10)</f>
        <v>0</v>
      </c>
      <c r="AA10" s="67" cm="1">
        <f t="array" ref="AA10">SUMPRODUCT((MOD(COLUMN(C10:Y10),2)=1)*C10:Y10)</f>
        <v>0</v>
      </c>
    </row>
    <row r="11" spans="1:49" ht="36.6" customHeight="1">
      <c r="A11" s="42" t="s">
        <v>146</v>
      </c>
      <c r="B11" s="71">
        <f>SUM(B4:B10)</f>
        <v>527</v>
      </c>
      <c r="C11" s="71">
        <f t="shared" ref="C11:S11" si="0">SUM(C4:C10)</f>
        <v>504</v>
      </c>
      <c r="D11" s="71">
        <f t="shared" si="0"/>
        <v>540</v>
      </c>
      <c r="E11" s="71">
        <f t="shared" si="0"/>
        <v>531</v>
      </c>
      <c r="F11" s="71">
        <f t="shared" si="0"/>
        <v>611</v>
      </c>
      <c r="G11" s="71">
        <f t="shared" si="0"/>
        <v>555</v>
      </c>
      <c r="H11" s="71">
        <f t="shared" si="0"/>
        <v>655</v>
      </c>
      <c r="I11" s="71">
        <f t="shared" si="0"/>
        <v>718</v>
      </c>
      <c r="J11" s="71">
        <f t="shared" si="0"/>
        <v>426</v>
      </c>
      <c r="K11" s="71">
        <f t="shared" si="0"/>
        <v>724</v>
      </c>
      <c r="L11" s="71">
        <f t="shared" si="0"/>
        <v>553</v>
      </c>
      <c r="M11" s="71">
        <f t="shared" si="0"/>
        <v>663</v>
      </c>
      <c r="N11" s="71">
        <f t="shared" si="0"/>
        <v>561</v>
      </c>
      <c r="O11" s="71">
        <f t="shared" si="0"/>
        <v>673</v>
      </c>
      <c r="P11" s="71">
        <f t="shared" si="0"/>
        <v>447</v>
      </c>
      <c r="Q11" s="71">
        <f t="shared" si="0"/>
        <v>482</v>
      </c>
      <c r="R11" s="71">
        <f t="shared" si="0"/>
        <v>515</v>
      </c>
      <c r="S11" s="71">
        <f t="shared" si="0"/>
        <v>501</v>
      </c>
      <c r="T11" s="71"/>
      <c r="U11" s="71"/>
      <c r="V11" s="71"/>
      <c r="W11" s="71"/>
      <c r="X11" s="71"/>
      <c r="Y11" s="71"/>
      <c r="Z11" s="71" cm="1">
        <f t="array" ref="Z11">SUMPRODUCT((MOD(COLUMN(B11:X11),2)=0)*B11:X11)</f>
        <v>4835</v>
      </c>
      <c r="AA11" s="71" cm="1">
        <f t="array" ref="AA11">SUMPRODUCT((MOD(COLUMN(C11:Y11),2)=1)*C11:Y11)</f>
        <v>5351</v>
      </c>
    </row>
    <row r="12" spans="1:49" ht="36.6" customHeight="1">
      <c r="A12" s="37" t="s">
        <v>105</v>
      </c>
      <c r="B12" s="67">
        <v>321</v>
      </c>
      <c r="C12" s="67">
        <v>239</v>
      </c>
      <c r="D12" s="67">
        <v>370</v>
      </c>
      <c r="E12" s="67">
        <v>260</v>
      </c>
      <c r="F12" s="67">
        <v>340</v>
      </c>
      <c r="G12" s="67">
        <v>237</v>
      </c>
      <c r="H12" s="67">
        <v>392</v>
      </c>
      <c r="I12" s="67">
        <v>311</v>
      </c>
      <c r="J12" s="67">
        <v>354</v>
      </c>
      <c r="K12" s="67">
        <v>293</v>
      </c>
      <c r="L12" s="67">
        <v>409</v>
      </c>
      <c r="M12" s="67">
        <v>234</v>
      </c>
      <c r="N12" s="67">
        <v>309</v>
      </c>
      <c r="O12" s="67">
        <v>216</v>
      </c>
      <c r="P12" s="67">
        <v>360</v>
      </c>
      <c r="Q12" s="67">
        <v>180</v>
      </c>
      <c r="R12" s="67">
        <v>453</v>
      </c>
      <c r="S12" s="67">
        <v>262</v>
      </c>
      <c r="T12" s="67"/>
      <c r="U12" s="67"/>
      <c r="V12" s="67"/>
      <c r="W12" s="67"/>
      <c r="X12" s="67"/>
      <c r="Y12" s="67"/>
      <c r="Z12" s="67" cm="1">
        <f t="array" ref="Z12">SUMPRODUCT((MOD(COLUMN(B12:X12),2)=0)*B12:X12)</f>
        <v>3308</v>
      </c>
      <c r="AA12" s="67" cm="1">
        <f t="array" ref="AA12">SUMPRODUCT((MOD(COLUMN(C12:Y12),2)=1)*C12:Y12)</f>
        <v>2232</v>
      </c>
    </row>
    <row r="13" spans="1:49" ht="36.6" customHeight="1">
      <c r="A13" s="37" t="s">
        <v>106</v>
      </c>
      <c r="B13" s="67">
        <v>209</v>
      </c>
      <c r="C13" s="67">
        <v>47</v>
      </c>
      <c r="D13" s="67">
        <v>253</v>
      </c>
      <c r="E13" s="67">
        <v>108</v>
      </c>
      <c r="F13" s="67">
        <v>223</v>
      </c>
      <c r="G13" s="67">
        <v>92</v>
      </c>
      <c r="H13" s="67">
        <v>223</v>
      </c>
      <c r="I13" s="67">
        <v>397</v>
      </c>
      <c r="J13" s="67">
        <v>227</v>
      </c>
      <c r="K13" s="67">
        <v>295</v>
      </c>
      <c r="L13" s="67">
        <v>322</v>
      </c>
      <c r="M13" s="67">
        <v>56</v>
      </c>
      <c r="N13" s="67">
        <v>228</v>
      </c>
      <c r="O13" s="67">
        <v>50</v>
      </c>
      <c r="P13" s="67">
        <v>393</v>
      </c>
      <c r="Q13" s="67">
        <v>84</v>
      </c>
      <c r="R13" s="67">
        <v>258</v>
      </c>
      <c r="S13" s="67">
        <v>66</v>
      </c>
      <c r="T13" s="67"/>
      <c r="U13" s="67"/>
      <c r="V13" s="67"/>
      <c r="W13" s="67"/>
      <c r="X13" s="67"/>
      <c r="Y13" s="67"/>
      <c r="Z13" s="67" cm="1">
        <f t="array" ref="Z13">SUMPRODUCT((MOD(COLUMN(B13:X13),2)=0)*B13:X13)</f>
        <v>2336</v>
      </c>
      <c r="AA13" s="67" cm="1">
        <f t="array" ref="AA13">SUMPRODUCT((MOD(COLUMN(C13:Y13),2)=1)*C13:Y13)</f>
        <v>1195</v>
      </c>
    </row>
    <row r="14" spans="1:49" ht="36.6" customHeight="1">
      <c r="A14" s="37" t="s">
        <v>107</v>
      </c>
      <c r="B14" s="67">
        <v>313</v>
      </c>
      <c r="C14" s="67">
        <v>81</v>
      </c>
      <c r="D14" s="67">
        <v>372</v>
      </c>
      <c r="E14" s="67">
        <v>99</v>
      </c>
      <c r="F14" s="67">
        <v>345</v>
      </c>
      <c r="G14" s="67">
        <v>252</v>
      </c>
      <c r="H14" s="67">
        <v>420</v>
      </c>
      <c r="I14" s="67">
        <v>135</v>
      </c>
      <c r="J14" s="67">
        <v>267</v>
      </c>
      <c r="K14" s="67">
        <v>112</v>
      </c>
      <c r="L14" s="67">
        <v>404</v>
      </c>
      <c r="M14" s="67">
        <v>95</v>
      </c>
      <c r="N14" s="67">
        <v>302</v>
      </c>
      <c r="O14" s="67">
        <v>113</v>
      </c>
      <c r="P14" s="67">
        <v>447</v>
      </c>
      <c r="Q14" s="67">
        <v>76</v>
      </c>
      <c r="R14" s="67">
        <v>493</v>
      </c>
      <c r="S14" s="67">
        <v>82</v>
      </c>
      <c r="T14" s="67"/>
      <c r="U14" s="67"/>
      <c r="V14" s="67"/>
      <c r="W14" s="67"/>
      <c r="X14" s="67"/>
      <c r="Y14" s="67"/>
      <c r="Z14" s="67" cm="1">
        <f t="array" ref="Z14">SUMPRODUCT((MOD(COLUMN(B14:X14),2)=0)*B14:X14)</f>
        <v>3363</v>
      </c>
      <c r="AA14" s="67" cm="1">
        <f t="array" ref="AA14">SUMPRODUCT((MOD(COLUMN(C14:Y14),2)=1)*C14:Y14)</f>
        <v>1045</v>
      </c>
    </row>
    <row r="15" spans="1:49" ht="36.6" customHeight="1">
      <c r="A15" s="36" t="s">
        <v>108</v>
      </c>
      <c r="B15" s="67">
        <v>231</v>
      </c>
      <c r="C15" s="67">
        <v>424</v>
      </c>
      <c r="D15" s="67">
        <v>216</v>
      </c>
      <c r="E15" s="67">
        <v>370</v>
      </c>
      <c r="F15" s="67">
        <v>206</v>
      </c>
      <c r="G15" s="67">
        <v>429</v>
      </c>
      <c r="H15" s="67">
        <v>214</v>
      </c>
      <c r="I15" s="67">
        <v>461</v>
      </c>
      <c r="J15" s="67">
        <v>156</v>
      </c>
      <c r="K15" s="67">
        <v>429</v>
      </c>
      <c r="L15" s="67">
        <v>225</v>
      </c>
      <c r="M15" s="67">
        <v>448</v>
      </c>
      <c r="N15" s="67">
        <v>265</v>
      </c>
      <c r="O15" s="67">
        <v>457</v>
      </c>
      <c r="P15" s="67">
        <v>163</v>
      </c>
      <c r="Q15" s="67">
        <v>397</v>
      </c>
      <c r="R15" s="67">
        <v>206</v>
      </c>
      <c r="S15" s="67">
        <v>359</v>
      </c>
      <c r="T15" s="67"/>
      <c r="U15" s="67"/>
      <c r="V15" s="67"/>
      <c r="W15" s="67"/>
      <c r="X15" s="67"/>
      <c r="Y15" s="67"/>
      <c r="Z15" s="67" cm="1">
        <f t="array" ref="Z15">SUMPRODUCT((MOD(COLUMN(B15:X15),2)=0)*B15:X15)</f>
        <v>1882</v>
      </c>
      <c r="AA15" s="67" cm="1">
        <f t="array" ref="AA15">SUMPRODUCT((MOD(COLUMN(C15:Y15),2)=1)*C15:Y15)</f>
        <v>3774</v>
      </c>
    </row>
    <row r="16" spans="1:49" s="40" customFormat="1" ht="36.6" customHeight="1">
      <c r="A16" s="42" t="s">
        <v>146</v>
      </c>
      <c r="B16" s="71">
        <f>SUM(B12:B15)</f>
        <v>1074</v>
      </c>
      <c r="C16" s="71">
        <f t="shared" ref="C16:S16" si="1">SUM(C12:C15)</f>
        <v>791</v>
      </c>
      <c r="D16" s="71">
        <f t="shared" si="1"/>
        <v>1211</v>
      </c>
      <c r="E16" s="71">
        <f t="shared" si="1"/>
        <v>837</v>
      </c>
      <c r="F16" s="71">
        <f t="shared" si="1"/>
        <v>1114</v>
      </c>
      <c r="G16" s="71">
        <f t="shared" si="1"/>
        <v>1010</v>
      </c>
      <c r="H16" s="71">
        <f t="shared" si="1"/>
        <v>1249</v>
      </c>
      <c r="I16" s="71">
        <f t="shared" si="1"/>
        <v>1304</v>
      </c>
      <c r="J16" s="71">
        <f t="shared" si="1"/>
        <v>1004</v>
      </c>
      <c r="K16" s="71">
        <f t="shared" si="1"/>
        <v>1129</v>
      </c>
      <c r="L16" s="71">
        <f t="shared" si="1"/>
        <v>1360</v>
      </c>
      <c r="M16" s="71">
        <f t="shared" si="1"/>
        <v>833</v>
      </c>
      <c r="N16" s="71">
        <f t="shared" si="1"/>
        <v>1104</v>
      </c>
      <c r="O16" s="71">
        <f t="shared" si="1"/>
        <v>836</v>
      </c>
      <c r="P16" s="71">
        <f t="shared" si="1"/>
        <v>1363</v>
      </c>
      <c r="Q16" s="71">
        <f t="shared" si="1"/>
        <v>737</v>
      </c>
      <c r="R16" s="71">
        <f t="shared" si="1"/>
        <v>1410</v>
      </c>
      <c r="S16" s="71">
        <f t="shared" si="1"/>
        <v>769</v>
      </c>
      <c r="T16" s="71"/>
      <c r="U16" s="71"/>
      <c r="V16" s="71"/>
      <c r="W16" s="71"/>
      <c r="X16" s="71"/>
      <c r="Y16" s="71"/>
      <c r="Z16" s="71" cm="1">
        <f t="array" ref="Z16">SUMPRODUCT((MOD(COLUMN(B16:X16),2)=0)*B16:X16)</f>
        <v>10889</v>
      </c>
      <c r="AA16" s="71" cm="1">
        <f t="array" ref="AA16">SUMPRODUCT((MOD(COLUMN(C16:Y16),2)=1)*C16:Y16)</f>
        <v>8246</v>
      </c>
      <c r="AB16" s="41"/>
    </row>
    <row r="17" spans="1:27" ht="36.6" customHeight="1">
      <c r="A17" s="37" t="s">
        <v>109</v>
      </c>
      <c r="B17" s="67">
        <v>5</v>
      </c>
      <c r="C17" s="67">
        <v>0</v>
      </c>
      <c r="D17" s="67">
        <v>0</v>
      </c>
      <c r="E17" s="67">
        <v>0</v>
      </c>
      <c r="F17" s="67">
        <v>1</v>
      </c>
      <c r="G17" s="67">
        <v>0</v>
      </c>
      <c r="H17" s="67">
        <v>1</v>
      </c>
      <c r="I17" s="67">
        <v>0</v>
      </c>
      <c r="J17" s="67">
        <v>2</v>
      </c>
      <c r="K17" s="67">
        <v>0</v>
      </c>
      <c r="L17" s="67">
        <v>4</v>
      </c>
      <c r="M17" s="67">
        <v>0</v>
      </c>
      <c r="N17" s="67">
        <v>5</v>
      </c>
      <c r="O17" s="67">
        <v>0</v>
      </c>
      <c r="P17" s="67">
        <v>9</v>
      </c>
      <c r="Q17" s="67">
        <v>0</v>
      </c>
      <c r="R17" s="67">
        <v>0</v>
      </c>
      <c r="S17" s="67">
        <v>1</v>
      </c>
      <c r="T17" s="67"/>
      <c r="U17" s="67"/>
      <c r="V17" s="67"/>
      <c r="W17" s="67"/>
      <c r="X17" s="67"/>
      <c r="Y17" s="67"/>
      <c r="Z17" s="67" cm="1">
        <f t="array" ref="Z17">SUMPRODUCT((MOD(COLUMN(B17:X17),2)=0)*B17:X17)</f>
        <v>27</v>
      </c>
      <c r="AA17" s="67" cm="1">
        <f t="array" ref="AA17">SUMPRODUCT((MOD(COLUMN(C17:Y17),2)=1)*C17:Y17)</f>
        <v>1</v>
      </c>
    </row>
    <row r="18" spans="1:27" ht="36.6" customHeight="1">
      <c r="A18" s="37" t="s">
        <v>110</v>
      </c>
      <c r="B18" s="67">
        <v>2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67">
        <v>1</v>
      </c>
      <c r="I18" s="67">
        <v>0</v>
      </c>
      <c r="J18" s="67">
        <v>2</v>
      </c>
      <c r="K18" s="67">
        <v>0</v>
      </c>
      <c r="L18" s="67">
        <v>2</v>
      </c>
      <c r="M18" s="67">
        <v>0</v>
      </c>
      <c r="N18" s="67">
        <v>2</v>
      </c>
      <c r="O18" s="67">
        <v>0</v>
      </c>
      <c r="P18" s="67">
        <v>6</v>
      </c>
      <c r="Q18" s="67">
        <v>0</v>
      </c>
      <c r="R18" s="67">
        <v>0</v>
      </c>
      <c r="S18" s="67">
        <v>1</v>
      </c>
      <c r="T18" s="67"/>
      <c r="U18" s="67"/>
      <c r="V18" s="67"/>
      <c r="W18" s="67"/>
      <c r="X18" s="67"/>
      <c r="Y18" s="67"/>
      <c r="Z18" s="67" cm="1">
        <f t="array" ref="Z18">SUMPRODUCT((MOD(COLUMN(B18:X18),2)=0)*B18:X18)</f>
        <v>15</v>
      </c>
      <c r="AA18" s="67" cm="1">
        <f t="array" ref="AA18">SUMPRODUCT((MOD(COLUMN(C18:Y18),2)=1)*C18:Y18)</f>
        <v>1</v>
      </c>
    </row>
    <row r="19" spans="1:27" ht="36.6" customHeight="1">
      <c r="A19" s="36" t="s">
        <v>111</v>
      </c>
      <c r="B19" s="67">
        <v>39</v>
      </c>
      <c r="C19" s="67">
        <v>0</v>
      </c>
      <c r="D19" s="67">
        <v>34</v>
      </c>
      <c r="E19" s="67">
        <v>0</v>
      </c>
      <c r="F19" s="67">
        <v>25</v>
      </c>
      <c r="G19" s="67">
        <v>0</v>
      </c>
      <c r="H19" s="67">
        <v>38</v>
      </c>
      <c r="I19" s="67">
        <v>0</v>
      </c>
      <c r="J19" s="67">
        <v>28</v>
      </c>
      <c r="K19" s="67">
        <v>0</v>
      </c>
      <c r="L19" s="67">
        <v>33</v>
      </c>
      <c r="M19" s="67">
        <v>0</v>
      </c>
      <c r="N19" s="67">
        <v>39</v>
      </c>
      <c r="O19" s="67">
        <v>0</v>
      </c>
      <c r="P19" s="67">
        <v>16</v>
      </c>
      <c r="Q19" s="67">
        <v>0</v>
      </c>
      <c r="R19" s="67">
        <v>37</v>
      </c>
      <c r="S19" s="67">
        <v>0</v>
      </c>
      <c r="T19" s="67"/>
      <c r="U19" s="67"/>
      <c r="V19" s="67"/>
      <c r="W19" s="67"/>
      <c r="X19" s="67"/>
      <c r="Y19" s="67"/>
      <c r="Z19" s="67" cm="1">
        <f t="array" ref="Z19">SUMPRODUCT((MOD(COLUMN(B19:X19),2)=0)*B19:X19)</f>
        <v>289</v>
      </c>
      <c r="AA19" s="67" cm="1">
        <f t="array" ref="AA19">SUMPRODUCT((MOD(COLUMN(C19:Y19),2)=1)*C19:Y19)</f>
        <v>0</v>
      </c>
    </row>
    <row r="20" spans="1:27" ht="36.6" customHeight="1">
      <c r="A20" s="36" t="s">
        <v>112</v>
      </c>
      <c r="B20" s="67">
        <v>11</v>
      </c>
      <c r="C20" s="67">
        <v>0</v>
      </c>
      <c r="D20" s="67">
        <v>5</v>
      </c>
      <c r="E20" s="67">
        <v>0</v>
      </c>
      <c r="F20" s="67">
        <v>8</v>
      </c>
      <c r="G20" s="67">
        <v>0</v>
      </c>
      <c r="H20" s="67">
        <v>5</v>
      </c>
      <c r="I20" s="67">
        <v>0</v>
      </c>
      <c r="J20" s="67">
        <v>7</v>
      </c>
      <c r="K20" s="67">
        <v>0</v>
      </c>
      <c r="L20" s="67">
        <v>11</v>
      </c>
      <c r="M20" s="67">
        <v>0</v>
      </c>
      <c r="N20" s="67">
        <v>4</v>
      </c>
      <c r="O20" s="67">
        <v>0</v>
      </c>
      <c r="P20" s="67">
        <v>5</v>
      </c>
      <c r="Q20" s="67">
        <v>0</v>
      </c>
      <c r="R20" s="67">
        <v>4</v>
      </c>
      <c r="S20" s="67">
        <v>0</v>
      </c>
      <c r="T20" s="67"/>
      <c r="U20" s="67"/>
      <c r="V20" s="67"/>
      <c r="W20" s="67"/>
      <c r="X20" s="67"/>
      <c r="Y20" s="67"/>
      <c r="Z20" s="67" cm="1">
        <f t="array" ref="Z20">SUMPRODUCT((MOD(COLUMN(B20:X20),2)=0)*B20:X20)</f>
        <v>60</v>
      </c>
      <c r="AA20" s="67" cm="1">
        <f t="array" ref="AA20">SUMPRODUCT((MOD(COLUMN(C20:Y20),2)=1)*C20:Y20)</f>
        <v>0</v>
      </c>
    </row>
    <row r="21" spans="1:27" ht="36.6" customHeight="1">
      <c r="A21" s="36" t="s">
        <v>113</v>
      </c>
      <c r="B21" s="67">
        <v>3</v>
      </c>
      <c r="C21" s="67">
        <v>2</v>
      </c>
      <c r="D21" s="67">
        <v>2</v>
      </c>
      <c r="E21" s="67">
        <v>2</v>
      </c>
      <c r="F21" s="67">
        <v>2</v>
      </c>
      <c r="G21" s="67">
        <v>5</v>
      </c>
      <c r="H21" s="67">
        <v>7</v>
      </c>
      <c r="I21" s="67">
        <v>5</v>
      </c>
      <c r="J21" s="67">
        <v>1</v>
      </c>
      <c r="K21" s="67">
        <v>5</v>
      </c>
      <c r="L21" s="67">
        <v>1</v>
      </c>
      <c r="M21" s="67">
        <v>2</v>
      </c>
      <c r="N21" s="67">
        <v>3</v>
      </c>
      <c r="O21" s="67">
        <v>1</v>
      </c>
      <c r="P21" s="67">
        <v>3</v>
      </c>
      <c r="Q21" s="67">
        <v>2</v>
      </c>
      <c r="R21" s="67">
        <v>3</v>
      </c>
      <c r="S21" s="67">
        <v>0</v>
      </c>
      <c r="T21" s="67"/>
      <c r="U21" s="67"/>
      <c r="V21" s="67"/>
      <c r="W21" s="67"/>
      <c r="X21" s="67"/>
      <c r="Y21" s="67"/>
      <c r="Z21" s="67" cm="1">
        <f t="array" ref="Z21">SUMPRODUCT((MOD(COLUMN(B21:X21),2)=0)*B21:X21)</f>
        <v>25</v>
      </c>
      <c r="AA21" s="67" cm="1">
        <f t="array" ref="AA21">SUMPRODUCT((MOD(COLUMN(C21:Y21),2)=1)*C21:Y21)</f>
        <v>24</v>
      </c>
    </row>
    <row r="22" spans="1:27" ht="36.6" customHeight="1">
      <c r="A22" s="37" t="s">
        <v>114</v>
      </c>
      <c r="B22" s="67">
        <v>1</v>
      </c>
      <c r="C22" s="67">
        <v>0</v>
      </c>
      <c r="D22" s="67">
        <v>3</v>
      </c>
      <c r="E22" s="67">
        <v>0</v>
      </c>
      <c r="F22" s="67">
        <v>2</v>
      </c>
      <c r="G22" s="67">
        <v>0</v>
      </c>
      <c r="H22" s="67">
        <v>2</v>
      </c>
      <c r="I22" s="67">
        <v>0</v>
      </c>
      <c r="J22" s="67">
        <v>1</v>
      </c>
      <c r="K22" s="67">
        <v>1</v>
      </c>
      <c r="L22" s="67">
        <v>0</v>
      </c>
      <c r="M22" s="67">
        <v>0</v>
      </c>
      <c r="N22" s="67">
        <v>1</v>
      </c>
      <c r="O22" s="67">
        <v>0</v>
      </c>
      <c r="P22" s="67">
        <v>2</v>
      </c>
      <c r="Q22" s="67">
        <v>0</v>
      </c>
      <c r="R22" s="67">
        <v>2</v>
      </c>
      <c r="S22" s="67">
        <v>0</v>
      </c>
      <c r="T22" s="67"/>
      <c r="U22" s="67"/>
      <c r="V22" s="67"/>
      <c r="W22" s="67"/>
      <c r="X22" s="67"/>
      <c r="Y22" s="67"/>
      <c r="Z22" s="67" cm="1">
        <f t="array" ref="Z22">SUMPRODUCT((MOD(COLUMN(B22:X22),2)=0)*B22:X22)</f>
        <v>14</v>
      </c>
      <c r="AA22" s="67" cm="1">
        <f t="array" ref="AA22">SUMPRODUCT((MOD(COLUMN(C22:Y22),2)=1)*C22:Y22)</f>
        <v>1</v>
      </c>
    </row>
    <row r="23" spans="1:27" ht="36.6" customHeight="1">
      <c r="A23" s="36" t="s">
        <v>115</v>
      </c>
      <c r="B23" s="67">
        <v>0</v>
      </c>
      <c r="C23" s="67">
        <v>0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/>
      <c r="U23" s="67"/>
      <c r="V23" s="67"/>
      <c r="W23" s="67"/>
      <c r="X23" s="67"/>
      <c r="Y23" s="67"/>
      <c r="Z23" s="67" cm="1">
        <f t="array" ref="Z23">SUMPRODUCT((MOD(COLUMN(B23:X23),2)=0)*B23:X23)</f>
        <v>0</v>
      </c>
      <c r="AA23" s="67" cm="1">
        <f t="array" ref="AA23">SUMPRODUCT((MOD(COLUMN(C23:Y23),2)=1)*C23:Y23)</f>
        <v>0</v>
      </c>
    </row>
    <row r="24" spans="1:27" ht="36.6" customHeight="1">
      <c r="A24" s="37" t="s">
        <v>116</v>
      </c>
      <c r="B24" s="67">
        <v>0</v>
      </c>
      <c r="C24" s="67">
        <v>0</v>
      </c>
      <c r="D24" s="67">
        <v>0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/>
      <c r="U24" s="67"/>
      <c r="V24" s="67"/>
      <c r="W24" s="67"/>
      <c r="X24" s="67"/>
      <c r="Y24" s="67"/>
      <c r="Z24" s="67" cm="1">
        <f t="array" ref="Z24">SUMPRODUCT((MOD(COLUMN(B24:X24),2)=0)*B24:X24)</f>
        <v>0</v>
      </c>
      <c r="AA24" s="67" cm="1">
        <f t="array" ref="AA24">SUMPRODUCT((MOD(COLUMN(C24:Y24),2)=1)*C24:Y24)</f>
        <v>0</v>
      </c>
    </row>
    <row r="25" spans="1:27" ht="36.6" customHeight="1">
      <c r="A25" s="37" t="s">
        <v>117</v>
      </c>
      <c r="B25" s="67">
        <v>0</v>
      </c>
      <c r="C25" s="67">
        <v>0</v>
      </c>
      <c r="D25" s="67">
        <v>0</v>
      </c>
      <c r="E25" s="67">
        <v>0</v>
      </c>
      <c r="F25" s="67">
        <v>1</v>
      </c>
      <c r="G25" s="67">
        <v>0</v>
      </c>
      <c r="H25" s="67">
        <v>3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6</v>
      </c>
      <c r="O25" s="67">
        <v>0</v>
      </c>
      <c r="P25" s="67">
        <v>0</v>
      </c>
      <c r="Q25" s="67">
        <v>0</v>
      </c>
      <c r="R25" s="67">
        <v>0</v>
      </c>
      <c r="S25" s="67">
        <v>1</v>
      </c>
      <c r="T25" s="67"/>
      <c r="U25" s="67"/>
      <c r="V25" s="67"/>
      <c r="W25" s="67"/>
      <c r="X25" s="67"/>
      <c r="Y25" s="67"/>
      <c r="Z25" s="67" cm="1">
        <f t="array" ref="Z25">SUMPRODUCT((MOD(COLUMN(B25:X25),2)=0)*B25:X25)</f>
        <v>10</v>
      </c>
      <c r="AA25" s="67" cm="1">
        <f t="array" ref="AA25">SUMPRODUCT((MOD(COLUMN(C25:Y25),2)=1)*C25:Y25)</f>
        <v>1</v>
      </c>
    </row>
    <row r="26" spans="1:27" s="40" customFormat="1" ht="36.6" customHeight="1">
      <c r="A26" s="39" t="s">
        <v>146</v>
      </c>
      <c r="B26" s="70">
        <f>SUM(B17:B25)</f>
        <v>61</v>
      </c>
      <c r="C26" s="70">
        <f t="shared" ref="C26:S26" si="2">SUM(C17:C25)</f>
        <v>2</v>
      </c>
      <c r="D26" s="70">
        <f t="shared" si="2"/>
        <v>44</v>
      </c>
      <c r="E26" s="70">
        <f t="shared" si="2"/>
        <v>2</v>
      </c>
      <c r="F26" s="70">
        <f t="shared" si="2"/>
        <v>39</v>
      </c>
      <c r="G26" s="70">
        <f t="shared" si="2"/>
        <v>5</v>
      </c>
      <c r="H26" s="70">
        <f t="shared" si="2"/>
        <v>57</v>
      </c>
      <c r="I26" s="70">
        <f t="shared" si="2"/>
        <v>5</v>
      </c>
      <c r="J26" s="70">
        <f t="shared" si="2"/>
        <v>41</v>
      </c>
      <c r="K26" s="70">
        <f t="shared" si="2"/>
        <v>6</v>
      </c>
      <c r="L26" s="70">
        <f t="shared" si="2"/>
        <v>51</v>
      </c>
      <c r="M26" s="70">
        <f t="shared" si="2"/>
        <v>2</v>
      </c>
      <c r="N26" s="70">
        <f t="shared" si="2"/>
        <v>60</v>
      </c>
      <c r="O26" s="70">
        <f t="shared" si="2"/>
        <v>1</v>
      </c>
      <c r="P26" s="70">
        <f t="shared" si="2"/>
        <v>41</v>
      </c>
      <c r="Q26" s="70">
        <f t="shared" si="2"/>
        <v>2</v>
      </c>
      <c r="R26" s="70">
        <f t="shared" si="2"/>
        <v>46</v>
      </c>
      <c r="S26" s="70">
        <f t="shared" si="2"/>
        <v>3</v>
      </c>
      <c r="T26" s="70"/>
      <c r="U26" s="70"/>
      <c r="V26" s="70"/>
      <c r="W26" s="70"/>
      <c r="X26" s="70"/>
      <c r="Y26" s="70"/>
      <c r="Z26" s="70" cm="1">
        <f t="array" ref="Z26">SUMPRODUCT((MOD(COLUMN(B26:X26),2)=0)*B26:X26)</f>
        <v>440</v>
      </c>
      <c r="AA26" s="70">
        <f>SUM(AA17:AA25)</f>
        <v>28</v>
      </c>
    </row>
    <row r="27" spans="1:27" s="43" customFormat="1" ht="36.6" customHeight="1">
      <c r="A27" s="42" t="s">
        <v>145</v>
      </c>
      <c r="B27" s="71">
        <f>B11+B16+B26</f>
        <v>1662</v>
      </c>
      <c r="C27" s="71">
        <f t="shared" ref="C27:S27" si="3">C11+C16+C26</f>
        <v>1297</v>
      </c>
      <c r="D27" s="71">
        <f t="shared" si="3"/>
        <v>1795</v>
      </c>
      <c r="E27" s="71">
        <f t="shared" si="3"/>
        <v>1370</v>
      </c>
      <c r="F27" s="71">
        <f t="shared" si="3"/>
        <v>1764</v>
      </c>
      <c r="G27" s="71">
        <f t="shared" si="3"/>
        <v>1570</v>
      </c>
      <c r="H27" s="71">
        <f t="shared" si="3"/>
        <v>1961</v>
      </c>
      <c r="I27" s="71">
        <f t="shared" si="3"/>
        <v>2027</v>
      </c>
      <c r="J27" s="71">
        <f t="shared" si="3"/>
        <v>1471</v>
      </c>
      <c r="K27" s="71">
        <f t="shared" si="3"/>
        <v>1859</v>
      </c>
      <c r="L27" s="71">
        <f t="shared" si="3"/>
        <v>1964</v>
      </c>
      <c r="M27" s="71">
        <f t="shared" si="3"/>
        <v>1498</v>
      </c>
      <c r="N27" s="71">
        <f t="shared" si="3"/>
        <v>1725</v>
      </c>
      <c r="O27" s="71">
        <f t="shared" si="3"/>
        <v>1510</v>
      </c>
      <c r="P27" s="71">
        <f t="shared" si="3"/>
        <v>1851</v>
      </c>
      <c r="Q27" s="71">
        <f t="shared" si="3"/>
        <v>1221</v>
      </c>
      <c r="R27" s="71">
        <f t="shared" si="3"/>
        <v>1971</v>
      </c>
      <c r="S27" s="71">
        <f t="shared" si="3"/>
        <v>1273</v>
      </c>
      <c r="T27" s="71"/>
      <c r="U27" s="71"/>
      <c r="V27" s="71"/>
      <c r="W27" s="71"/>
      <c r="X27" s="71"/>
      <c r="Y27" s="71"/>
      <c r="Z27" s="71" cm="1">
        <f t="array" ref="Z27">SUMPRODUCT((MOD(COLUMN(B27:X27),2)=0)*B27:X27)</f>
        <v>16164</v>
      </c>
      <c r="AA27" s="71" cm="1">
        <f t="array" ref="AA27">SUMPRODUCT((MOD(COLUMN(C27:Y27),2)=1)*C27:Y27)</f>
        <v>13625</v>
      </c>
    </row>
  </sheetData>
  <mergeCells count="25">
    <mergeCell ref="A1:Z1"/>
    <mergeCell ref="AT2:AU2"/>
    <mergeCell ref="AV2:AW2"/>
    <mergeCell ref="Z2:AA2"/>
    <mergeCell ref="AH2:AI2"/>
    <mergeCell ref="AJ2:AK2"/>
    <mergeCell ref="AL2:AM2"/>
    <mergeCell ref="AN2:AO2"/>
    <mergeCell ref="AP2:AQ2"/>
    <mergeCell ref="AR2:AS2"/>
    <mergeCell ref="V2:W2"/>
    <mergeCell ref="X2:Y2"/>
    <mergeCell ref="AB2:AC2"/>
    <mergeCell ref="AD2:AE2"/>
    <mergeCell ref="AF2:AG2"/>
    <mergeCell ref="T2:U2"/>
    <mergeCell ref="L2:M2"/>
    <mergeCell ref="N2:O2"/>
    <mergeCell ref="P2:Q2"/>
    <mergeCell ref="R2:S2"/>
    <mergeCell ref="B2:C2"/>
    <mergeCell ref="D2:E2"/>
    <mergeCell ref="F2:G2"/>
    <mergeCell ref="H2:I2"/>
    <mergeCell ref="J2:K2"/>
  </mergeCells>
  <phoneticPr fontId="3"/>
  <pageMargins left="0.70866141732283472" right="0.70866141732283472" top="0.74803149606299213" bottom="0.74803149606299213" header="0.31496062992125984" footer="0.31496062992125984"/>
  <pageSetup paperSize="9" scale="4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B9E49-375E-4571-A585-EB02700FB253}">
  <sheetPr>
    <tabColor rgb="FFFF0000"/>
    <pageSetUpPr fitToPage="1"/>
  </sheetPr>
  <dimension ref="A1:P26"/>
  <sheetViews>
    <sheetView view="pageBreakPreview" topLeftCell="A12" zoomScaleNormal="100" zoomScaleSheetLayoutView="100" workbookViewId="0">
      <selection activeCell="B18" sqref="B18"/>
    </sheetView>
  </sheetViews>
  <sheetFormatPr defaultRowHeight="13.5"/>
  <cols>
    <col min="1" max="1" width="5.875" style="1" customWidth="1"/>
    <col min="2" max="2" width="15.875" style="1" customWidth="1"/>
    <col min="3" max="14" width="12.625" style="1" customWidth="1"/>
    <col min="15" max="15" width="14.25" style="1" customWidth="1"/>
    <col min="16" max="16" width="10.5" style="1" customWidth="1"/>
    <col min="17" max="256" width="9" style="1"/>
    <col min="257" max="257" width="5.875" style="1" customWidth="1"/>
    <col min="258" max="258" width="15.875" style="1" customWidth="1"/>
    <col min="259" max="270" width="12.625" style="1" customWidth="1"/>
    <col min="271" max="271" width="14.25" style="1" customWidth="1"/>
    <col min="272" max="272" width="10.5" style="1" customWidth="1"/>
    <col min="273" max="512" width="9" style="1"/>
    <col min="513" max="513" width="5.875" style="1" customWidth="1"/>
    <col min="514" max="514" width="15.875" style="1" customWidth="1"/>
    <col min="515" max="526" width="12.625" style="1" customWidth="1"/>
    <col min="527" max="527" width="14.25" style="1" customWidth="1"/>
    <col min="528" max="528" width="10.5" style="1" customWidth="1"/>
    <col min="529" max="768" width="9" style="1"/>
    <col min="769" max="769" width="5.875" style="1" customWidth="1"/>
    <col min="770" max="770" width="15.875" style="1" customWidth="1"/>
    <col min="771" max="782" width="12.625" style="1" customWidth="1"/>
    <col min="783" max="783" width="14.25" style="1" customWidth="1"/>
    <col min="784" max="784" width="10.5" style="1" customWidth="1"/>
    <col min="785" max="1024" width="9" style="1"/>
    <col min="1025" max="1025" width="5.875" style="1" customWidth="1"/>
    <col min="1026" max="1026" width="15.875" style="1" customWidth="1"/>
    <col min="1027" max="1038" width="12.625" style="1" customWidth="1"/>
    <col min="1039" max="1039" width="14.25" style="1" customWidth="1"/>
    <col min="1040" max="1040" width="10.5" style="1" customWidth="1"/>
    <col min="1041" max="1280" width="9" style="1"/>
    <col min="1281" max="1281" width="5.875" style="1" customWidth="1"/>
    <col min="1282" max="1282" width="15.875" style="1" customWidth="1"/>
    <col min="1283" max="1294" width="12.625" style="1" customWidth="1"/>
    <col min="1295" max="1295" width="14.25" style="1" customWidth="1"/>
    <col min="1296" max="1296" width="10.5" style="1" customWidth="1"/>
    <col min="1297" max="1536" width="9" style="1"/>
    <col min="1537" max="1537" width="5.875" style="1" customWidth="1"/>
    <col min="1538" max="1538" width="15.875" style="1" customWidth="1"/>
    <col min="1539" max="1550" width="12.625" style="1" customWidth="1"/>
    <col min="1551" max="1551" width="14.25" style="1" customWidth="1"/>
    <col min="1552" max="1552" width="10.5" style="1" customWidth="1"/>
    <col min="1553" max="1792" width="9" style="1"/>
    <col min="1793" max="1793" width="5.875" style="1" customWidth="1"/>
    <col min="1794" max="1794" width="15.875" style="1" customWidth="1"/>
    <col min="1795" max="1806" width="12.625" style="1" customWidth="1"/>
    <col min="1807" max="1807" width="14.25" style="1" customWidth="1"/>
    <col min="1808" max="1808" width="10.5" style="1" customWidth="1"/>
    <col min="1809" max="2048" width="9" style="1"/>
    <col min="2049" max="2049" width="5.875" style="1" customWidth="1"/>
    <col min="2050" max="2050" width="15.875" style="1" customWidth="1"/>
    <col min="2051" max="2062" width="12.625" style="1" customWidth="1"/>
    <col min="2063" max="2063" width="14.25" style="1" customWidth="1"/>
    <col min="2064" max="2064" width="10.5" style="1" customWidth="1"/>
    <col min="2065" max="2304" width="9" style="1"/>
    <col min="2305" max="2305" width="5.875" style="1" customWidth="1"/>
    <col min="2306" max="2306" width="15.875" style="1" customWidth="1"/>
    <col min="2307" max="2318" width="12.625" style="1" customWidth="1"/>
    <col min="2319" max="2319" width="14.25" style="1" customWidth="1"/>
    <col min="2320" max="2320" width="10.5" style="1" customWidth="1"/>
    <col min="2321" max="2560" width="9" style="1"/>
    <col min="2561" max="2561" width="5.875" style="1" customWidth="1"/>
    <col min="2562" max="2562" width="15.875" style="1" customWidth="1"/>
    <col min="2563" max="2574" width="12.625" style="1" customWidth="1"/>
    <col min="2575" max="2575" width="14.25" style="1" customWidth="1"/>
    <col min="2576" max="2576" width="10.5" style="1" customWidth="1"/>
    <col min="2577" max="2816" width="9" style="1"/>
    <col min="2817" max="2817" width="5.875" style="1" customWidth="1"/>
    <col min="2818" max="2818" width="15.875" style="1" customWidth="1"/>
    <col min="2819" max="2830" width="12.625" style="1" customWidth="1"/>
    <col min="2831" max="2831" width="14.25" style="1" customWidth="1"/>
    <col min="2832" max="2832" width="10.5" style="1" customWidth="1"/>
    <col min="2833" max="3072" width="9" style="1"/>
    <col min="3073" max="3073" width="5.875" style="1" customWidth="1"/>
    <col min="3074" max="3074" width="15.875" style="1" customWidth="1"/>
    <col min="3075" max="3086" width="12.625" style="1" customWidth="1"/>
    <col min="3087" max="3087" width="14.25" style="1" customWidth="1"/>
    <col min="3088" max="3088" width="10.5" style="1" customWidth="1"/>
    <col min="3089" max="3328" width="9" style="1"/>
    <col min="3329" max="3329" width="5.875" style="1" customWidth="1"/>
    <col min="3330" max="3330" width="15.875" style="1" customWidth="1"/>
    <col min="3331" max="3342" width="12.625" style="1" customWidth="1"/>
    <col min="3343" max="3343" width="14.25" style="1" customWidth="1"/>
    <col min="3344" max="3344" width="10.5" style="1" customWidth="1"/>
    <col min="3345" max="3584" width="9" style="1"/>
    <col min="3585" max="3585" width="5.875" style="1" customWidth="1"/>
    <col min="3586" max="3586" width="15.875" style="1" customWidth="1"/>
    <col min="3587" max="3598" width="12.625" style="1" customWidth="1"/>
    <col min="3599" max="3599" width="14.25" style="1" customWidth="1"/>
    <col min="3600" max="3600" width="10.5" style="1" customWidth="1"/>
    <col min="3601" max="3840" width="9" style="1"/>
    <col min="3841" max="3841" width="5.875" style="1" customWidth="1"/>
    <col min="3842" max="3842" width="15.875" style="1" customWidth="1"/>
    <col min="3843" max="3854" width="12.625" style="1" customWidth="1"/>
    <col min="3855" max="3855" width="14.25" style="1" customWidth="1"/>
    <col min="3856" max="3856" width="10.5" style="1" customWidth="1"/>
    <col min="3857" max="4096" width="9" style="1"/>
    <col min="4097" max="4097" width="5.875" style="1" customWidth="1"/>
    <col min="4098" max="4098" width="15.875" style="1" customWidth="1"/>
    <col min="4099" max="4110" width="12.625" style="1" customWidth="1"/>
    <col min="4111" max="4111" width="14.25" style="1" customWidth="1"/>
    <col min="4112" max="4112" width="10.5" style="1" customWidth="1"/>
    <col min="4113" max="4352" width="9" style="1"/>
    <col min="4353" max="4353" width="5.875" style="1" customWidth="1"/>
    <col min="4354" max="4354" width="15.875" style="1" customWidth="1"/>
    <col min="4355" max="4366" width="12.625" style="1" customWidth="1"/>
    <col min="4367" max="4367" width="14.25" style="1" customWidth="1"/>
    <col min="4368" max="4368" width="10.5" style="1" customWidth="1"/>
    <col min="4369" max="4608" width="9" style="1"/>
    <col min="4609" max="4609" width="5.875" style="1" customWidth="1"/>
    <col min="4610" max="4610" width="15.875" style="1" customWidth="1"/>
    <col min="4611" max="4622" width="12.625" style="1" customWidth="1"/>
    <col min="4623" max="4623" width="14.25" style="1" customWidth="1"/>
    <col min="4624" max="4624" width="10.5" style="1" customWidth="1"/>
    <col min="4625" max="4864" width="9" style="1"/>
    <col min="4865" max="4865" width="5.875" style="1" customWidth="1"/>
    <col min="4866" max="4866" width="15.875" style="1" customWidth="1"/>
    <col min="4867" max="4878" width="12.625" style="1" customWidth="1"/>
    <col min="4879" max="4879" width="14.25" style="1" customWidth="1"/>
    <col min="4880" max="4880" width="10.5" style="1" customWidth="1"/>
    <col min="4881" max="5120" width="9" style="1"/>
    <col min="5121" max="5121" width="5.875" style="1" customWidth="1"/>
    <col min="5122" max="5122" width="15.875" style="1" customWidth="1"/>
    <col min="5123" max="5134" width="12.625" style="1" customWidth="1"/>
    <col min="5135" max="5135" width="14.25" style="1" customWidth="1"/>
    <col min="5136" max="5136" width="10.5" style="1" customWidth="1"/>
    <col min="5137" max="5376" width="9" style="1"/>
    <col min="5377" max="5377" width="5.875" style="1" customWidth="1"/>
    <col min="5378" max="5378" width="15.875" style="1" customWidth="1"/>
    <col min="5379" max="5390" width="12.625" style="1" customWidth="1"/>
    <col min="5391" max="5391" width="14.25" style="1" customWidth="1"/>
    <col min="5392" max="5392" width="10.5" style="1" customWidth="1"/>
    <col min="5393" max="5632" width="9" style="1"/>
    <col min="5633" max="5633" width="5.875" style="1" customWidth="1"/>
    <col min="5634" max="5634" width="15.875" style="1" customWidth="1"/>
    <col min="5635" max="5646" width="12.625" style="1" customWidth="1"/>
    <col min="5647" max="5647" width="14.25" style="1" customWidth="1"/>
    <col min="5648" max="5648" width="10.5" style="1" customWidth="1"/>
    <col min="5649" max="5888" width="9" style="1"/>
    <col min="5889" max="5889" width="5.875" style="1" customWidth="1"/>
    <col min="5890" max="5890" width="15.875" style="1" customWidth="1"/>
    <col min="5891" max="5902" width="12.625" style="1" customWidth="1"/>
    <col min="5903" max="5903" width="14.25" style="1" customWidth="1"/>
    <col min="5904" max="5904" width="10.5" style="1" customWidth="1"/>
    <col min="5905" max="6144" width="9" style="1"/>
    <col min="6145" max="6145" width="5.875" style="1" customWidth="1"/>
    <col min="6146" max="6146" width="15.875" style="1" customWidth="1"/>
    <col min="6147" max="6158" width="12.625" style="1" customWidth="1"/>
    <col min="6159" max="6159" width="14.25" style="1" customWidth="1"/>
    <col min="6160" max="6160" width="10.5" style="1" customWidth="1"/>
    <col min="6161" max="6400" width="9" style="1"/>
    <col min="6401" max="6401" width="5.875" style="1" customWidth="1"/>
    <col min="6402" max="6402" width="15.875" style="1" customWidth="1"/>
    <col min="6403" max="6414" width="12.625" style="1" customWidth="1"/>
    <col min="6415" max="6415" width="14.25" style="1" customWidth="1"/>
    <col min="6416" max="6416" width="10.5" style="1" customWidth="1"/>
    <col min="6417" max="6656" width="9" style="1"/>
    <col min="6657" max="6657" width="5.875" style="1" customWidth="1"/>
    <col min="6658" max="6658" width="15.875" style="1" customWidth="1"/>
    <col min="6659" max="6670" width="12.625" style="1" customWidth="1"/>
    <col min="6671" max="6671" width="14.25" style="1" customWidth="1"/>
    <col min="6672" max="6672" width="10.5" style="1" customWidth="1"/>
    <col min="6673" max="6912" width="9" style="1"/>
    <col min="6913" max="6913" width="5.875" style="1" customWidth="1"/>
    <col min="6914" max="6914" width="15.875" style="1" customWidth="1"/>
    <col min="6915" max="6926" width="12.625" style="1" customWidth="1"/>
    <col min="6927" max="6927" width="14.25" style="1" customWidth="1"/>
    <col min="6928" max="6928" width="10.5" style="1" customWidth="1"/>
    <col min="6929" max="7168" width="9" style="1"/>
    <col min="7169" max="7169" width="5.875" style="1" customWidth="1"/>
    <col min="7170" max="7170" width="15.875" style="1" customWidth="1"/>
    <col min="7171" max="7182" width="12.625" style="1" customWidth="1"/>
    <col min="7183" max="7183" width="14.25" style="1" customWidth="1"/>
    <col min="7184" max="7184" width="10.5" style="1" customWidth="1"/>
    <col min="7185" max="7424" width="9" style="1"/>
    <col min="7425" max="7425" width="5.875" style="1" customWidth="1"/>
    <col min="7426" max="7426" width="15.875" style="1" customWidth="1"/>
    <col min="7427" max="7438" width="12.625" style="1" customWidth="1"/>
    <col min="7439" max="7439" width="14.25" style="1" customWidth="1"/>
    <col min="7440" max="7440" width="10.5" style="1" customWidth="1"/>
    <col min="7441" max="7680" width="9" style="1"/>
    <col min="7681" max="7681" width="5.875" style="1" customWidth="1"/>
    <col min="7682" max="7682" width="15.875" style="1" customWidth="1"/>
    <col min="7683" max="7694" width="12.625" style="1" customWidth="1"/>
    <col min="7695" max="7695" width="14.25" style="1" customWidth="1"/>
    <col min="7696" max="7696" width="10.5" style="1" customWidth="1"/>
    <col min="7697" max="7936" width="9" style="1"/>
    <col min="7937" max="7937" width="5.875" style="1" customWidth="1"/>
    <col min="7938" max="7938" width="15.875" style="1" customWidth="1"/>
    <col min="7939" max="7950" width="12.625" style="1" customWidth="1"/>
    <col min="7951" max="7951" width="14.25" style="1" customWidth="1"/>
    <col min="7952" max="7952" width="10.5" style="1" customWidth="1"/>
    <col min="7953" max="8192" width="9" style="1"/>
    <col min="8193" max="8193" width="5.875" style="1" customWidth="1"/>
    <col min="8194" max="8194" width="15.875" style="1" customWidth="1"/>
    <col min="8195" max="8206" width="12.625" style="1" customWidth="1"/>
    <col min="8207" max="8207" width="14.25" style="1" customWidth="1"/>
    <col min="8208" max="8208" width="10.5" style="1" customWidth="1"/>
    <col min="8209" max="8448" width="9" style="1"/>
    <col min="8449" max="8449" width="5.875" style="1" customWidth="1"/>
    <col min="8450" max="8450" width="15.875" style="1" customWidth="1"/>
    <col min="8451" max="8462" width="12.625" style="1" customWidth="1"/>
    <col min="8463" max="8463" width="14.25" style="1" customWidth="1"/>
    <col min="8464" max="8464" width="10.5" style="1" customWidth="1"/>
    <col min="8465" max="8704" width="9" style="1"/>
    <col min="8705" max="8705" width="5.875" style="1" customWidth="1"/>
    <col min="8706" max="8706" width="15.875" style="1" customWidth="1"/>
    <col min="8707" max="8718" width="12.625" style="1" customWidth="1"/>
    <col min="8719" max="8719" width="14.25" style="1" customWidth="1"/>
    <col min="8720" max="8720" width="10.5" style="1" customWidth="1"/>
    <col min="8721" max="8960" width="9" style="1"/>
    <col min="8961" max="8961" width="5.875" style="1" customWidth="1"/>
    <col min="8962" max="8962" width="15.875" style="1" customWidth="1"/>
    <col min="8963" max="8974" width="12.625" style="1" customWidth="1"/>
    <col min="8975" max="8975" width="14.25" style="1" customWidth="1"/>
    <col min="8976" max="8976" width="10.5" style="1" customWidth="1"/>
    <col min="8977" max="9216" width="9" style="1"/>
    <col min="9217" max="9217" width="5.875" style="1" customWidth="1"/>
    <col min="9218" max="9218" width="15.875" style="1" customWidth="1"/>
    <col min="9219" max="9230" width="12.625" style="1" customWidth="1"/>
    <col min="9231" max="9231" width="14.25" style="1" customWidth="1"/>
    <col min="9232" max="9232" width="10.5" style="1" customWidth="1"/>
    <col min="9233" max="9472" width="9" style="1"/>
    <col min="9473" max="9473" width="5.875" style="1" customWidth="1"/>
    <col min="9474" max="9474" width="15.875" style="1" customWidth="1"/>
    <col min="9475" max="9486" width="12.625" style="1" customWidth="1"/>
    <col min="9487" max="9487" width="14.25" style="1" customWidth="1"/>
    <col min="9488" max="9488" width="10.5" style="1" customWidth="1"/>
    <col min="9489" max="9728" width="9" style="1"/>
    <col min="9729" max="9729" width="5.875" style="1" customWidth="1"/>
    <col min="9730" max="9730" width="15.875" style="1" customWidth="1"/>
    <col min="9731" max="9742" width="12.625" style="1" customWidth="1"/>
    <col min="9743" max="9743" width="14.25" style="1" customWidth="1"/>
    <col min="9744" max="9744" width="10.5" style="1" customWidth="1"/>
    <col min="9745" max="9984" width="9" style="1"/>
    <col min="9985" max="9985" width="5.875" style="1" customWidth="1"/>
    <col min="9986" max="9986" width="15.875" style="1" customWidth="1"/>
    <col min="9987" max="9998" width="12.625" style="1" customWidth="1"/>
    <col min="9999" max="9999" width="14.25" style="1" customWidth="1"/>
    <col min="10000" max="10000" width="10.5" style="1" customWidth="1"/>
    <col min="10001" max="10240" width="9" style="1"/>
    <col min="10241" max="10241" width="5.875" style="1" customWidth="1"/>
    <col min="10242" max="10242" width="15.875" style="1" customWidth="1"/>
    <col min="10243" max="10254" width="12.625" style="1" customWidth="1"/>
    <col min="10255" max="10255" width="14.25" style="1" customWidth="1"/>
    <col min="10256" max="10256" width="10.5" style="1" customWidth="1"/>
    <col min="10257" max="10496" width="9" style="1"/>
    <col min="10497" max="10497" width="5.875" style="1" customWidth="1"/>
    <col min="10498" max="10498" width="15.875" style="1" customWidth="1"/>
    <col min="10499" max="10510" width="12.625" style="1" customWidth="1"/>
    <col min="10511" max="10511" width="14.25" style="1" customWidth="1"/>
    <col min="10512" max="10512" width="10.5" style="1" customWidth="1"/>
    <col min="10513" max="10752" width="9" style="1"/>
    <col min="10753" max="10753" width="5.875" style="1" customWidth="1"/>
    <col min="10754" max="10754" width="15.875" style="1" customWidth="1"/>
    <col min="10755" max="10766" width="12.625" style="1" customWidth="1"/>
    <col min="10767" max="10767" width="14.25" style="1" customWidth="1"/>
    <col min="10768" max="10768" width="10.5" style="1" customWidth="1"/>
    <col min="10769" max="11008" width="9" style="1"/>
    <col min="11009" max="11009" width="5.875" style="1" customWidth="1"/>
    <col min="11010" max="11010" width="15.875" style="1" customWidth="1"/>
    <col min="11011" max="11022" width="12.625" style="1" customWidth="1"/>
    <col min="11023" max="11023" width="14.25" style="1" customWidth="1"/>
    <col min="11024" max="11024" width="10.5" style="1" customWidth="1"/>
    <col min="11025" max="11264" width="9" style="1"/>
    <col min="11265" max="11265" width="5.875" style="1" customWidth="1"/>
    <col min="11266" max="11266" width="15.875" style="1" customWidth="1"/>
    <col min="11267" max="11278" width="12.625" style="1" customWidth="1"/>
    <col min="11279" max="11279" width="14.25" style="1" customWidth="1"/>
    <col min="11280" max="11280" width="10.5" style="1" customWidth="1"/>
    <col min="11281" max="11520" width="9" style="1"/>
    <col min="11521" max="11521" width="5.875" style="1" customWidth="1"/>
    <col min="11522" max="11522" width="15.875" style="1" customWidth="1"/>
    <col min="11523" max="11534" width="12.625" style="1" customWidth="1"/>
    <col min="11535" max="11535" width="14.25" style="1" customWidth="1"/>
    <col min="11536" max="11536" width="10.5" style="1" customWidth="1"/>
    <col min="11537" max="11776" width="9" style="1"/>
    <col min="11777" max="11777" width="5.875" style="1" customWidth="1"/>
    <col min="11778" max="11778" width="15.875" style="1" customWidth="1"/>
    <col min="11779" max="11790" width="12.625" style="1" customWidth="1"/>
    <col min="11791" max="11791" width="14.25" style="1" customWidth="1"/>
    <col min="11792" max="11792" width="10.5" style="1" customWidth="1"/>
    <col min="11793" max="12032" width="9" style="1"/>
    <col min="12033" max="12033" width="5.875" style="1" customWidth="1"/>
    <col min="12034" max="12034" width="15.875" style="1" customWidth="1"/>
    <col min="12035" max="12046" width="12.625" style="1" customWidth="1"/>
    <col min="12047" max="12047" width="14.25" style="1" customWidth="1"/>
    <col min="12048" max="12048" width="10.5" style="1" customWidth="1"/>
    <col min="12049" max="12288" width="9" style="1"/>
    <col min="12289" max="12289" width="5.875" style="1" customWidth="1"/>
    <col min="12290" max="12290" width="15.875" style="1" customWidth="1"/>
    <col min="12291" max="12302" width="12.625" style="1" customWidth="1"/>
    <col min="12303" max="12303" width="14.25" style="1" customWidth="1"/>
    <col min="12304" max="12304" width="10.5" style="1" customWidth="1"/>
    <col min="12305" max="12544" width="9" style="1"/>
    <col min="12545" max="12545" width="5.875" style="1" customWidth="1"/>
    <col min="12546" max="12546" width="15.875" style="1" customWidth="1"/>
    <col min="12547" max="12558" width="12.625" style="1" customWidth="1"/>
    <col min="12559" max="12559" width="14.25" style="1" customWidth="1"/>
    <col min="12560" max="12560" width="10.5" style="1" customWidth="1"/>
    <col min="12561" max="12800" width="9" style="1"/>
    <col min="12801" max="12801" width="5.875" style="1" customWidth="1"/>
    <col min="12802" max="12802" width="15.875" style="1" customWidth="1"/>
    <col min="12803" max="12814" width="12.625" style="1" customWidth="1"/>
    <col min="12815" max="12815" width="14.25" style="1" customWidth="1"/>
    <col min="12816" max="12816" width="10.5" style="1" customWidth="1"/>
    <col min="12817" max="13056" width="9" style="1"/>
    <col min="13057" max="13057" width="5.875" style="1" customWidth="1"/>
    <col min="13058" max="13058" width="15.875" style="1" customWidth="1"/>
    <col min="13059" max="13070" width="12.625" style="1" customWidth="1"/>
    <col min="13071" max="13071" width="14.25" style="1" customWidth="1"/>
    <col min="13072" max="13072" width="10.5" style="1" customWidth="1"/>
    <col min="13073" max="13312" width="9" style="1"/>
    <col min="13313" max="13313" width="5.875" style="1" customWidth="1"/>
    <col min="13314" max="13314" width="15.875" style="1" customWidth="1"/>
    <col min="13315" max="13326" width="12.625" style="1" customWidth="1"/>
    <col min="13327" max="13327" width="14.25" style="1" customWidth="1"/>
    <col min="13328" max="13328" width="10.5" style="1" customWidth="1"/>
    <col min="13329" max="13568" width="9" style="1"/>
    <col min="13569" max="13569" width="5.875" style="1" customWidth="1"/>
    <col min="13570" max="13570" width="15.875" style="1" customWidth="1"/>
    <col min="13571" max="13582" width="12.625" style="1" customWidth="1"/>
    <col min="13583" max="13583" width="14.25" style="1" customWidth="1"/>
    <col min="13584" max="13584" width="10.5" style="1" customWidth="1"/>
    <col min="13585" max="13824" width="9" style="1"/>
    <col min="13825" max="13825" width="5.875" style="1" customWidth="1"/>
    <col min="13826" max="13826" width="15.875" style="1" customWidth="1"/>
    <col min="13827" max="13838" width="12.625" style="1" customWidth="1"/>
    <col min="13839" max="13839" width="14.25" style="1" customWidth="1"/>
    <col min="13840" max="13840" width="10.5" style="1" customWidth="1"/>
    <col min="13841" max="14080" width="9" style="1"/>
    <col min="14081" max="14081" width="5.875" style="1" customWidth="1"/>
    <col min="14082" max="14082" width="15.875" style="1" customWidth="1"/>
    <col min="14083" max="14094" width="12.625" style="1" customWidth="1"/>
    <col min="14095" max="14095" width="14.25" style="1" customWidth="1"/>
    <col min="14096" max="14096" width="10.5" style="1" customWidth="1"/>
    <col min="14097" max="14336" width="9" style="1"/>
    <col min="14337" max="14337" width="5.875" style="1" customWidth="1"/>
    <col min="14338" max="14338" width="15.875" style="1" customWidth="1"/>
    <col min="14339" max="14350" width="12.625" style="1" customWidth="1"/>
    <col min="14351" max="14351" width="14.25" style="1" customWidth="1"/>
    <col min="14352" max="14352" width="10.5" style="1" customWidth="1"/>
    <col min="14353" max="14592" width="9" style="1"/>
    <col min="14593" max="14593" width="5.875" style="1" customWidth="1"/>
    <col min="14594" max="14594" width="15.875" style="1" customWidth="1"/>
    <col min="14595" max="14606" width="12.625" style="1" customWidth="1"/>
    <col min="14607" max="14607" width="14.25" style="1" customWidth="1"/>
    <col min="14608" max="14608" width="10.5" style="1" customWidth="1"/>
    <col min="14609" max="14848" width="9" style="1"/>
    <col min="14849" max="14849" width="5.875" style="1" customWidth="1"/>
    <col min="14850" max="14850" width="15.875" style="1" customWidth="1"/>
    <col min="14851" max="14862" width="12.625" style="1" customWidth="1"/>
    <col min="14863" max="14863" width="14.25" style="1" customWidth="1"/>
    <col min="14864" max="14864" width="10.5" style="1" customWidth="1"/>
    <col min="14865" max="15104" width="9" style="1"/>
    <col min="15105" max="15105" width="5.875" style="1" customWidth="1"/>
    <col min="15106" max="15106" width="15.875" style="1" customWidth="1"/>
    <col min="15107" max="15118" width="12.625" style="1" customWidth="1"/>
    <col min="15119" max="15119" width="14.25" style="1" customWidth="1"/>
    <col min="15120" max="15120" width="10.5" style="1" customWidth="1"/>
    <col min="15121" max="15360" width="9" style="1"/>
    <col min="15361" max="15361" width="5.875" style="1" customWidth="1"/>
    <col min="15362" max="15362" width="15.875" style="1" customWidth="1"/>
    <col min="15363" max="15374" width="12.625" style="1" customWidth="1"/>
    <col min="15375" max="15375" width="14.25" style="1" customWidth="1"/>
    <col min="15376" max="15376" width="10.5" style="1" customWidth="1"/>
    <col min="15377" max="15616" width="9" style="1"/>
    <col min="15617" max="15617" width="5.875" style="1" customWidth="1"/>
    <col min="15618" max="15618" width="15.875" style="1" customWidth="1"/>
    <col min="15619" max="15630" width="12.625" style="1" customWidth="1"/>
    <col min="15631" max="15631" width="14.25" style="1" customWidth="1"/>
    <col min="15632" max="15632" width="10.5" style="1" customWidth="1"/>
    <col min="15633" max="15872" width="9" style="1"/>
    <col min="15873" max="15873" width="5.875" style="1" customWidth="1"/>
    <col min="15874" max="15874" width="15.875" style="1" customWidth="1"/>
    <col min="15875" max="15886" width="12.625" style="1" customWidth="1"/>
    <col min="15887" max="15887" width="14.25" style="1" customWidth="1"/>
    <col min="15888" max="15888" width="10.5" style="1" customWidth="1"/>
    <col min="15889" max="16128" width="9" style="1"/>
    <col min="16129" max="16129" width="5.875" style="1" customWidth="1"/>
    <col min="16130" max="16130" width="15.875" style="1" customWidth="1"/>
    <col min="16131" max="16142" width="12.625" style="1" customWidth="1"/>
    <col min="16143" max="16143" width="14.25" style="1" customWidth="1"/>
    <col min="16144" max="16144" width="10.5" style="1" customWidth="1"/>
    <col min="16145" max="16384" width="9" style="1"/>
  </cols>
  <sheetData>
    <row r="1" spans="1:16" ht="30" customHeight="1">
      <c r="A1" s="182" t="s">
        <v>162</v>
      </c>
      <c r="B1" s="182"/>
      <c r="C1" s="182"/>
      <c r="D1" s="182"/>
      <c r="E1" s="182"/>
      <c r="F1" s="182"/>
      <c r="G1" s="183" t="s">
        <v>163</v>
      </c>
      <c r="H1" s="183"/>
      <c r="I1" s="183"/>
      <c r="J1" s="183"/>
      <c r="K1" s="183"/>
      <c r="L1" s="183"/>
      <c r="M1" s="183"/>
      <c r="N1" s="183"/>
      <c r="O1" s="183"/>
      <c r="P1" s="1" t="s">
        <v>132</v>
      </c>
    </row>
    <row r="2" spans="1:16" ht="15" customHeight="1" thickBot="1">
      <c r="O2" s="2"/>
    </row>
    <row r="3" spans="1:16" ht="28.5" customHeight="1" thickBot="1">
      <c r="A3" s="184" t="s">
        <v>0</v>
      </c>
      <c r="B3" s="185"/>
      <c r="C3" s="3">
        <v>39904</v>
      </c>
      <c r="D3" s="3">
        <v>39934</v>
      </c>
      <c r="E3" s="3">
        <v>39965</v>
      </c>
      <c r="F3" s="3">
        <v>39995</v>
      </c>
      <c r="G3" s="3">
        <v>40026</v>
      </c>
      <c r="H3" s="3">
        <v>40057</v>
      </c>
      <c r="I3" s="3">
        <v>40087</v>
      </c>
      <c r="J3" s="3">
        <v>40118</v>
      </c>
      <c r="K3" s="3">
        <v>40148</v>
      </c>
      <c r="L3" s="3">
        <v>40179</v>
      </c>
      <c r="M3" s="3">
        <v>40210</v>
      </c>
      <c r="N3" s="3">
        <v>40238</v>
      </c>
      <c r="O3" s="4" t="s">
        <v>1</v>
      </c>
    </row>
    <row r="4" spans="1:16" ht="28.5" customHeight="1">
      <c r="A4" s="173" t="s">
        <v>2</v>
      </c>
      <c r="B4" s="5" t="s">
        <v>3</v>
      </c>
      <c r="C4" s="83">
        <v>11</v>
      </c>
      <c r="D4" s="83">
        <v>7</v>
      </c>
      <c r="E4" s="83">
        <v>6</v>
      </c>
      <c r="F4" s="83">
        <v>4</v>
      </c>
      <c r="G4" s="83">
        <v>4</v>
      </c>
      <c r="H4" s="83">
        <v>6</v>
      </c>
      <c r="I4" s="83">
        <v>8</v>
      </c>
      <c r="J4" s="83">
        <v>1</v>
      </c>
      <c r="K4" s="83">
        <v>4</v>
      </c>
      <c r="L4" s="83">
        <v>7</v>
      </c>
      <c r="M4" s="83">
        <v>4</v>
      </c>
      <c r="N4" s="83">
        <v>8</v>
      </c>
      <c r="O4" s="79">
        <f>IF(SUM(C4:N4)=0,"",SUM(C4:N4))</f>
        <v>70</v>
      </c>
    </row>
    <row r="5" spans="1:16" ht="28.5" customHeight="1">
      <c r="A5" s="173"/>
      <c r="B5" s="8" t="s">
        <v>4</v>
      </c>
      <c r="C5" s="84">
        <v>27</v>
      </c>
      <c r="D5" s="84">
        <v>18</v>
      </c>
      <c r="E5" s="84">
        <v>26</v>
      </c>
      <c r="F5" s="84">
        <v>14</v>
      </c>
      <c r="G5" s="84">
        <v>16</v>
      </c>
      <c r="H5" s="84">
        <v>28</v>
      </c>
      <c r="I5" s="84">
        <v>21</v>
      </c>
      <c r="J5" s="84">
        <v>12</v>
      </c>
      <c r="K5" s="84">
        <v>26</v>
      </c>
      <c r="L5" s="84">
        <v>38</v>
      </c>
      <c r="M5" s="84">
        <v>22</v>
      </c>
      <c r="N5" s="84">
        <v>23</v>
      </c>
      <c r="O5" s="80">
        <f t="shared" ref="O5:O25" si="0">IF(SUM(C5:N5)=0,"",SUM(C5:N5))</f>
        <v>271</v>
      </c>
    </row>
    <row r="6" spans="1:16" ht="28.5" customHeight="1">
      <c r="A6" s="173"/>
      <c r="B6" s="8" t="s">
        <v>5</v>
      </c>
      <c r="C6" s="84">
        <v>6</v>
      </c>
      <c r="D6" s="84">
        <v>3</v>
      </c>
      <c r="E6" s="84">
        <v>20</v>
      </c>
      <c r="F6" s="84">
        <v>24</v>
      </c>
      <c r="G6" s="84">
        <v>2</v>
      </c>
      <c r="H6" s="84">
        <v>5</v>
      </c>
      <c r="I6" s="84">
        <v>7</v>
      </c>
      <c r="J6" s="84">
        <v>1</v>
      </c>
      <c r="K6" s="84">
        <v>15</v>
      </c>
      <c r="L6" s="84">
        <v>6</v>
      </c>
      <c r="M6" s="84">
        <v>7</v>
      </c>
      <c r="N6" s="84">
        <v>16</v>
      </c>
      <c r="O6" s="80">
        <f t="shared" si="0"/>
        <v>112</v>
      </c>
    </row>
    <row r="7" spans="1:16" ht="28.5" customHeight="1">
      <c r="A7" s="173"/>
      <c r="B7" s="8" t="s">
        <v>6</v>
      </c>
      <c r="C7" s="84">
        <v>9</v>
      </c>
      <c r="D7" s="84">
        <v>4</v>
      </c>
      <c r="E7" s="84">
        <v>6</v>
      </c>
      <c r="F7" s="84">
        <v>10</v>
      </c>
      <c r="G7" s="84">
        <v>4</v>
      </c>
      <c r="H7" s="84">
        <v>9</v>
      </c>
      <c r="I7" s="84">
        <v>6</v>
      </c>
      <c r="J7" s="84">
        <v>10</v>
      </c>
      <c r="K7" s="84">
        <v>9</v>
      </c>
      <c r="L7" s="84">
        <v>4</v>
      </c>
      <c r="M7" s="84">
        <v>5</v>
      </c>
      <c r="N7" s="84">
        <v>6</v>
      </c>
      <c r="O7" s="80">
        <f t="shared" si="0"/>
        <v>82</v>
      </c>
    </row>
    <row r="8" spans="1:16" ht="28.5" customHeight="1" thickBot="1">
      <c r="A8" s="173"/>
      <c r="B8" s="11" t="s">
        <v>7</v>
      </c>
      <c r="C8" s="85">
        <v>6</v>
      </c>
      <c r="D8" s="85">
        <v>3</v>
      </c>
      <c r="E8" s="85">
        <v>10</v>
      </c>
      <c r="F8" s="85">
        <v>10</v>
      </c>
      <c r="G8" s="85">
        <v>7</v>
      </c>
      <c r="H8" s="85">
        <v>3</v>
      </c>
      <c r="I8" s="85">
        <v>4</v>
      </c>
      <c r="J8" s="85">
        <v>1</v>
      </c>
      <c r="K8" s="85">
        <v>9</v>
      </c>
      <c r="L8" s="85">
        <v>10</v>
      </c>
      <c r="M8" s="85">
        <v>5</v>
      </c>
      <c r="N8" s="85">
        <v>8</v>
      </c>
      <c r="O8" s="81">
        <f t="shared" si="0"/>
        <v>76</v>
      </c>
    </row>
    <row r="9" spans="1:16" ht="28.5" customHeight="1" thickTop="1" thickBot="1">
      <c r="A9" s="174"/>
      <c r="B9" s="14" t="s">
        <v>147</v>
      </c>
      <c r="C9" s="86">
        <f>SUM(C4:C8)</f>
        <v>59</v>
      </c>
      <c r="D9" s="86">
        <f t="shared" ref="D9:N9" si="1">SUM(D4:D8)</f>
        <v>35</v>
      </c>
      <c r="E9" s="86">
        <f t="shared" si="1"/>
        <v>68</v>
      </c>
      <c r="F9" s="86">
        <f t="shared" si="1"/>
        <v>62</v>
      </c>
      <c r="G9" s="86">
        <f t="shared" si="1"/>
        <v>33</v>
      </c>
      <c r="H9" s="86">
        <f t="shared" si="1"/>
        <v>51</v>
      </c>
      <c r="I9" s="86">
        <f t="shared" si="1"/>
        <v>46</v>
      </c>
      <c r="J9" s="86">
        <f t="shared" si="1"/>
        <v>25</v>
      </c>
      <c r="K9" s="86">
        <f t="shared" si="1"/>
        <v>63</v>
      </c>
      <c r="L9" s="86">
        <f t="shared" si="1"/>
        <v>65</v>
      </c>
      <c r="M9" s="86">
        <f t="shared" si="1"/>
        <v>43</v>
      </c>
      <c r="N9" s="86">
        <f t="shared" si="1"/>
        <v>61</v>
      </c>
      <c r="O9" s="19">
        <f t="shared" si="0"/>
        <v>611</v>
      </c>
    </row>
    <row r="10" spans="1:16" ht="28.5" customHeight="1">
      <c r="A10" s="172" t="s">
        <v>8</v>
      </c>
      <c r="B10" s="16" t="s">
        <v>9</v>
      </c>
      <c r="C10" s="87">
        <v>64</v>
      </c>
      <c r="D10" s="87">
        <v>42</v>
      </c>
      <c r="E10" s="87">
        <v>59</v>
      </c>
      <c r="F10" s="87">
        <v>65</v>
      </c>
      <c r="G10" s="87">
        <v>30</v>
      </c>
      <c r="H10" s="87">
        <v>35</v>
      </c>
      <c r="I10" s="87">
        <v>34</v>
      </c>
      <c r="J10" s="87">
        <v>24</v>
      </c>
      <c r="K10" s="87">
        <v>30</v>
      </c>
      <c r="L10" s="87">
        <v>37</v>
      </c>
      <c r="M10" s="87">
        <v>28</v>
      </c>
      <c r="N10" s="87">
        <v>77</v>
      </c>
      <c r="O10" s="82">
        <f t="shared" si="0"/>
        <v>525</v>
      </c>
    </row>
    <row r="11" spans="1:16" ht="28.5" customHeight="1">
      <c r="A11" s="173"/>
      <c r="B11" s="8" t="s">
        <v>10</v>
      </c>
      <c r="C11" s="84">
        <v>36</v>
      </c>
      <c r="D11" s="84">
        <v>26</v>
      </c>
      <c r="E11" s="84">
        <v>57</v>
      </c>
      <c r="F11" s="84">
        <v>32</v>
      </c>
      <c r="G11" s="84">
        <v>18</v>
      </c>
      <c r="H11" s="84">
        <v>29</v>
      </c>
      <c r="I11" s="84">
        <v>27</v>
      </c>
      <c r="J11" s="84">
        <v>28</v>
      </c>
      <c r="K11" s="84">
        <v>35</v>
      </c>
      <c r="L11" s="84">
        <v>48</v>
      </c>
      <c r="M11" s="84">
        <v>23</v>
      </c>
      <c r="N11" s="84">
        <v>125</v>
      </c>
      <c r="O11" s="80">
        <f t="shared" si="0"/>
        <v>484</v>
      </c>
    </row>
    <row r="12" spans="1:16" ht="28.5" customHeight="1">
      <c r="A12" s="173"/>
      <c r="B12" s="8" t="s">
        <v>11</v>
      </c>
      <c r="C12" s="84">
        <v>43</v>
      </c>
      <c r="D12" s="84">
        <v>18</v>
      </c>
      <c r="E12" s="84">
        <v>53</v>
      </c>
      <c r="F12" s="84">
        <v>39</v>
      </c>
      <c r="G12" s="84">
        <v>25</v>
      </c>
      <c r="H12" s="84">
        <v>42</v>
      </c>
      <c r="I12" s="84">
        <v>30</v>
      </c>
      <c r="J12" s="84">
        <v>20</v>
      </c>
      <c r="K12" s="84">
        <v>38</v>
      </c>
      <c r="L12" s="84">
        <v>18</v>
      </c>
      <c r="M12" s="84">
        <v>26</v>
      </c>
      <c r="N12" s="84">
        <v>51</v>
      </c>
      <c r="O12" s="80">
        <f t="shared" si="0"/>
        <v>403</v>
      </c>
    </row>
    <row r="13" spans="1:16" ht="28.5" customHeight="1" thickBot="1">
      <c r="A13" s="173"/>
      <c r="B13" s="11" t="s">
        <v>7</v>
      </c>
      <c r="C13" s="85">
        <v>30</v>
      </c>
      <c r="D13" s="85">
        <v>19</v>
      </c>
      <c r="E13" s="85">
        <v>25</v>
      </c>
      <c r="F13" s="85">
        <v>23</v>
      </c>
      <c r="G13" s="85">
        <v>8</v>
      </c>
      <c r="H13" s="85">
        <v>19</v>
      </c>
      <c r="I13" s="85">
        <v>12</v>
      </c>
      <c r="J13" s="85">
        <v>10</v>
      </c>
      <c r="K13" s="85">
        <v>25</v>
      </c>
      <c r="L13" s="85">
        <v>23</v>
      </c>
      <c r="M13" s="85">
        <v>17</v>
      </c>
      <c r="N13" s="85">
        <v>31</v>
      </c>
      <c r="O13" s="81">
        <f t="shared" si="0"/>
        <v>242</v>
      </c>
    </row>
    <row r="14" spans="1:16" ht="28.5" customHeight="1" thickTop="1" thickBot="1">
      <c r="A14" s="174"/>
      <c r="B14" s="14" t="s">
        <v>147</v>
      </c>
      <c r="C14" s="86">
        <f>SUM(C10:C13)</f>
        <v>173</v>
      </c>
      <c r="D14" s="86">
        <f t="shared" ref="D14:N14" si="2">SUM(D10:D13)</f>
        <v>105</v>
      </c>
      <c r="E14" s="86">
        <f t="shared" si="2"/>
        <v>194</v>
      </c>
      <c r="F14" s="86">
        <f t="shared" si="2"/>
        <v>159</v>
      </c>
      <c r="G14" s="86">
        <f t="shared" si="2"/>
        <v>81</v>
      </c>
      <c r="H14" s="86">
        <f t="shared" si="2"/>
        <v>125</v>
      </c>
      <c r="I14" s="86">
        <f t="shared" si="2"/>
        <v>103</v>
      </c>
      <c r="J14" s="86">
        <f t="shared" si="2"/>
        <v>82</v>
      </c>
      <c r="K14" s="86">
        <f t="shared" si="2"/>
        <v>128</v>
      </c>
      <c r="L14" s="86">
        <f t="shared" si="2"/>
        <v>126</v>
      </c>
      <c r="M14" s="86">
        <f t="shared" si="2"/>
        <v>94</v>
      </c>
      <c r="N14" s="86">
        <f t="shared" si="2"/>
        <v>284</v>
      </c>
      <c r="O14" s="19">
        <f t="shared" si="0"/>
        <v>1654</v>
      </c>
    </row>
    <row r="15" spans="1:16" ht="28.5" customHeight="1">
      <c r="A15" s="172" t="s">
        <v>12</v>
      </c>
      <c r="B15" s="16" t="s">
        <v>13</v>
      </c>
      <c r="C15" s="87">
        <v>61</v>
      </c>
      <c r="D15" s="87">
        <v>67</v>
      </c>
      <c r="E15" s="87">
        <v>87</v>
      </c>
      <c r="F15" s="87">
        <v>74</v>
      </c>
      <c r="G15" s="87">
        <v>41</v>
      </c>
      <c r="H15" s="87">
        <v>61</v>
      </c>
      <c r="I15" s="87">
        <v>60</v>
      </c>
      <c r="J15" s="87">
        <v>51</v>
      </c>
      <c r="K15" s="87">
        <v>49</v>
      </c>
      <c r="L15" s="87">
        <v>67</v>
      </c>
      <c r="M15" s="87">
        <v>40</v>
      </c>
      <c r="N15" s="87">
        <v>127</v>
      </c>
      <c r="O15" s="82">
        <f t="shared" si="0"/>
        <v>785</v>
      </c>
    </row>
    <row r="16" spans="1:16" ht="28.5" customHeight="1" thickBot="1">
      <c r="A16" s="173"/>
      <c r="B16" s="11" t="s">
        <v>7</v>
      </c>
      <c r="C16" s="85">
        <v>15</v>
      </c>
      <c r="D16" s="85">
        <v>11</v>
      </c>
      <c r="E16" s="85">
        <v>23</v>
      </c>
      <c r="F16" s="85">
        <v>11</v>
      </c>
      <c r="G16" s="85">
        <v>7</v>
      </c>
      <c r="H16" s="85">
        <v>11</v>
      </c>
      <c r="I16" s="85">
        <v>9</v>
      </c>
      <c r="J16" s="85">
        <v>7</v>
      </c>
      <c r="K16" s="85">
        <v>5</v>
      </c>
      <c r="L16" s="85">
        <v>11</v>
      </c>
      <c r="M16" s="85">
        <v>10</v>
      </c>
      <c r="N16" s="85">
        <v>19</v>
      </c>
      <c r="O16" s="81">
        <f t="shared" si="0"/>
        <v>139</v>
      </c>
    </row>
    <row r="17" spans="1:15" ht="28.5" customHeight="1" thickTop="1" thickBot="1">
      <c r="A17" s="174"/>
      <c r="B17" s="14" t="s">
        <v>147</v>
      </c>
      <c r="C17" s="86">
        <f>SUM(C15:C16)</f>
        <v>76</v>
      </c>
      <c r="D17" s="86">
        <f t="shared" ref="D17:N17" si="3">SUM(D15:D16)</f>
        <v>78</v>
      </c>
      <c r="E17" s="86">
        <f t="shared" si="3"/>
        <v>110</v>
      </c>
      <c r="F17" s="86">
        <f t="shared" si="3"/>
        <v>85</v>
      </c>
      <c r="G17" s="86">
        <f t="shared" si="3"/>
        <v>48</v>
      </c>
      <c r="H17" s="86">
        <f t="shared" si="3"/>
        <v>72</v>
      </c>
      <c r="I17" s="86">
        <f t="shared" si="3"/>
        <v>69</v>
      </c>
      <c r="J17" s="86">
        <f t="shared" si="3"/>
        <v>58</v>
      </c>
      <c r="K17" s="86">
        <f t="shared" si="3"/>
        <v>54</v>
      </c>
      <c r="L17" s="86">
        <f t="shared" si="3"/>
        <v>78</v>
      </c>
      <c r="M17" s="86">
        <f t="shared" si="3"/>
        <v>50</v>
      </c>
      <c r="N17" s="86">
        <f t="shared" si="3"/>
        <v>146</v>
      </c>
      <c r="O17" s="19">
        <f t="shared" si="0"/>
        <v>924</v>
      </c>
    </row>
    <row r="18" spans="1:15" ht="28.5" customHeight="1">
      <c r="A18" s="172" t="s">
        <v>14</v>
      </c>
      <c r="B18" s="5" t="s">
        <v>15</v>
      </c>
      <c r="C18" s="83">
        <v>216</v>
      </c>
      <c r="D18" s="83">
        <v>78</v>
      </c>
      <c r="E18" s="83">
        <v>216</v>
      </c>
      <c r="F18" s="83">
        <v>193</v>
      </c>
      <c r="G18" s="83">
        <v>140</v>
      </c>
      <c r="H18" s="83">
        <v>193</v>
      </c>
      <c r="I18" s="83">
        <v>246</v>
      </c>
      <c r="J18" s="83">
        <v>116</v>
      </c>
      <c r="K18" s="83">
        <v>176</v>
      </c>
      <c r="L18" s="83">
        <v>224</v>
      </c>
      <c r="M18" s="83">
        <v>112</v>
      </c>
      <c r="N18" s="83">
        <v>328</v>
      </c>
      <c r="O18" s="79">
        <f t="shared" si="0"/>
        <v>2238</v>
      </c>
    </row>
    <row r="19" spans="1:15" ht="28.5" customHeight="1">
      <c r="A19" s="173"/>
      <c r="B19" s="8" t="s">
        <v>16</v>
      </c>
      <c r="C19" s="84">
        <v>388</v>
      </c>
      <c r="D19" s="84">
        <v>236</v>
      </c>
      <c r="E19" s="84">
        <v>563</v>
      </c>
      <c r="F19" s="84">
        <v>357</v>
      </c>
      <c r="G19" s="84">
        <v>326</v>
      </c>
      <c r="H19" s="84">
        <v>327</v>
      </c>
      <c r="I19" s="84">
        <v>312</v>
      </c>
      <c r="J19" s="84">
        <v>196</v>
      </c>
      <c r="K19" s="84">
        <v>313</v>
      </c>
      <c r="L19" s="84">
        <v>351</v>
      </c>
      <c r="M19" s="84">
        <v>196</v>
      </c>
      <c r="N19" s="84">
        <v>603</v>
      </c>
      <c r="O19" s="80">
        <f t="shared" si="0"/>
        <v>4168</v>
      </c>
    </row>
    <row r="20" spans="1:15" ht="28.5" customHeight="1">
      <c r="A20" s="173"/>
      <c r="B20" s="8" t="s">
        <v>17</v>
      </c>
      <c r="C20" s="84">
        <v>242</v>
      </c>
      <c r="D20" s="84">
        <v>200</v>
      </c>
      <c r="E20" s="84">
        <v>358</v>
      </c>
      <c r="F20" s="84">
        <v>274</v>
      </c>
      <c r="G20" s="84">
        <v>175</v>
      </c>
      <c r="H20" s="84">
        <v>265</v>
      </c>
      <c r="I20" s="84">
        <v>208</v>
      </c>
      <c r="J20" s="84">
        <v>196</v>
      </c>
      <c r="K20" s="84">
        <v>212</v>
      </c>
      <c r="L20" s="84">
        <v>253</v>
      </c>
      <c r="M20" s="84">
        <v>181</v>
      </c>
      <c r="N20" s="84">
        <v>374</v>
      </c>
      <c r="O20" s="80">
        <f t="shared" si="0"/>
        <v>2938</v>
      </c>
    </row>
    <row r="21" spans="1:15" ht="28.5" customHeight="1" thickBot="1">
      <c r="A21" s="173"/>
      <c r="B21" s="11" t="s">
        <v>18</v>
      </c>
      <c r="C21" s="85">
        <v>13</v>
      </c>
      <c r="D21" s="85">
        <v>16</v>
      </c>
      <c r="E21" s="85">
        <v>70</v>
      </c>
      <c r="F21" s="85">
        <v>16</v>
      </c>
      <c r="G21" s="85">
        <v>25</v>
      </c>
      <c r="H21" s="85">
        <v>13</v>
      </c>
      <c r="I21" s="85">
        <v>34</v>
      </c>
      <c r="J21" s="85">
        <v>15</v>
      </c>
      <c r="K21" s="85">
        <v>23</v>
      </c>
      <c r="L21" s="85">
        <v>22</v>
      </c>
      <c r="M21" s="85">
        <v>17</v>
      </c>
      <c r="N21" s="85">
        <v>47</v>
      </c>
      <c r="O21" s="81">
        <f t="shared" si="0"/>
        <v>311</v>
      </c>
    </row>
    <row r="22" spans="1:15" ht="28.5" customHeight="1" thickTop="1" thickBot="1">
      <c r="A22" s="174"/>
      <c r="B22" s="14" t="s">
        <v>147</v>
      </c>
      <c r="C22" s="86">
        <f>SUM(C18:C21)</f>
        <v>859</v>
      </c>
      <c r="D22" s="86">
        <f t="shared" ref="D22:N22" si="4">SUM(D18:D21)</f>
        <v>530</v>
      </c>
      <c r="E22" s="86">
        <f t="shared" si="4"/>
        <v>1207</v>
      </c>
      <c r="F22" s="86">
        <f t="shared" si="4"/>
        <v>840</v>
      </c>
      <c r="G22" s="86">
        <f t="shared" si="4"/>
        <v>666</v>
      </c>
      <c r="H22" s="86">
        <f t="shared" si="4"/>
        <v>798</v>
      </c>
      <c r="I22" s="86">
        <f t="shared" si="4"/>
        <v>800</v>
      </c>
      <c r="J22" s="86">
        <f t="shared" si="4"/>
        <v>523</v>
      </c>
      <c r="K22" s="86">
        <f t="shared" si="4"/>
        <v>724</v>
      </c>
      <c r="L22" s="86">
        <f t="shared" si="4"/>
        <v>850</v>
      </c>
      <c r="M22" s="86">
        <f t="shared" si="4"/>
        <v>506</v>
      </c>
      <c r="N22" s="86">
        <f t="shared" si="4"/>
        <v>1352</v>
      </c>
      <c r="O22" s="19">
        <f t="shared" si="0"/>
        <v>9655</v>
      </c>
    </row>
    <row r="23" spans="1:15" ht="28.5" customHeight="1" thickBot="1">
      <c r="A23" s="175" t="s">
        <v>19</v>
      </c>
      <c r="B23" s="176"/>
      <c r="C23" s="88">
        <v>183</v>
      </c>
      <c r="D23" s="88">
        <v>140</v>
      </c>
      <c r="E23" s="88">
        <v>288</v>
      </c>
      <c r="F23" s="88">
        <v>188</v>
      </c>
      <c r="G23" s="88">
        <v>170</v>
      </c>
      <c r="H23" s="88">
        <v>225</v>
      </c>
      <c r="I23" s="88">
        <v>240</v>
      </c>
      <c r="J23" s="88">
        <v>249</v>
      </c>
      <c r="K23" s="88">
        <v>140</v>
      </c>
      <c r="L23" s="88">
        <v>183</v>
      </c>
      <c r="M23" s="88">
        <v>120</v>
      </c>
      <c r="N23" s="88">
        <v>374</v>
      </c>
      <c r="O23" s="22">
        <f>SUM(C23:N23)</f>
        <v>2500</v>
      </c>
    </row>
    <row r="24" spans="1:15" ht="28.5" customHeight="1" thickBot="1">
      <c r="A24" s="177" t="s">
        <v>20</v>
      </c>
      <c r="B24" s="178"/>
      <c r="C24" s="23">
        <f>C9+C14+C17+C22+C23</f>
        <v>1350</v>
      </c>
      <c r="D24" s="23">
        <f t="shared" ref="D24:N24" si="5">D9+D14+D17+D22+D23</f>
        <v>888</v>
      </c>
      <c r="E24" s="23">
        <f t="shared" si="5"/>
        <v>1867</v>
      </c>
      <c r="F24" s="23">
        <f t="shared" si="5"/>
        <v>1334</v>
      </c>
      <c r="G24" s="23">
        <f t="shared" si="5"/>
        <v>998</v>
      </c>
      <c r="H24" s="23">
        <f t="shared" si="5"/>
        <v>1271</v>
      </c>
      <c r="I24" s="23">
        <f t="shared" si="5"/>
        <v>1258</v>
      </c>
      <c r="J24" s="23">
        <f t="shared" si="5"/>
        <v>937</v>
      </c>
      <c r="K24" s="23">
        <f t="shared" si="5"/>
        <v>1109</v>
      </c>
      <c r="L24" s="23">
        <f t="shared" si="5"/>
        <v>1302</v>
      </c>
      <c r="M24" s="23">
        <f t="shared" si="5"/>
        <v>813</v>
      </c>
      <c r="N24" s="23">
        <f t="shared" si="5"/>
        <v>2217</v>
      </c>
      <c r="O24" s="24">
        <f>IF(SUM(C24:N24)=0,"",SUM(C24:N24))</f>
        <v>15344</v>
      </c>
    </row>
    <row r="25" spans="1:15" ht="28.5" customHeight="1">
      <c r="A25" s="179" t="s">
        <v>21</v>
      </c>
      <c r="B25" s="180"/>
      <c r="C25" s="25">
        <v>3</v>
      </c>
      <c r="D25" s="25">
        <v>2</v>
      </c>
      <c r="E25" s="25">
        <v>4</v>
      </c>
      <c r="F25" s="25">
        <v>3</v>
      </c>
      <c r="G25" s="25">
        <v>2</v>
      </c>
      <c r="H25" s="25">
        <v>3</v>
      </c>
      <c r="I25" s="25">
        <v>3</v>
      </c>
      <c r="J25" s="25">
        <v>2</v>
      </c>
      <c r="K25" s="25">
        <v>3</v>
      </c>
      <c r="L25" s="25">
        <v>3</v>
      </c>
      <c r="M25" s="25">
        <v>2</v>
      </c>
      <c r="N25" s="25">
        <v>4</v>
      </c>
      <c r="O25" s="26">
        <f t="shared" si="0"/>
        <v>34</v>
      </c>
    </row>
    <row r="26" spans="1:15" ht="28.5" customHeight="1" thickBot="1">
      <c r="A26" s="181" t="s">
        <v>22</v>
      </c>
      <c r="B26" s="176"/>
      <c r="C26" s="89">
        <f>C24/C25</f>
        <v>450</v>
      </c>
      <c r="D26" s="89">
        <f t="shared" ref="D26:N26" si="6">D24/D25</f>
        <v>444</v>
      </c>
      <c r="E26" s="89">
        <f t="shared" si="6"/>
        <v>466.75</v>
      </c>
      <c r="F26" s="89">
        <f t="shared" si="6"/>
        <v>444.66666666666669</v>
      </c>
      <c r="G26" s="89">
        <f t="shared" si="6"/>
        <v>499</v>
      </c>
      <c r="H26" s="89">
        <f t="shared" si="6"/>
        <v>423.66666666666669</v>
      </c>
      <c r="I26" s="89">
        <f t="shared" si="6"/>
        <v>419.33333333333331</v>
      </c>
      <c r="J26" s="89">
        <f t="shared" si="6"/>
        <v>468.5</v>
      </c>
      <c r="K26" s="89">
        <f t="shared" si="6"/>
        <v>369.66666666666669</v>
      </c>
      <c r="L26" s="89">
        <f t="shared" si="6"/>
        <v>434</v>
      </c>
      <c r="M26" s="89">
        <f t="shared" si="6"/>
        <v>406.5</v>
      </c>
      <c r="N26" s="89">
        <f t="shared" si="6"/>
        <v>554.25</v>
      </c>
      <c r="O26" s="90">
        <f>IF(O24="","",O24/O25)</f>
        <v>451.29411764705884</v>
      </c>
    </row>
  </sheetData>
  <mergeCells count="11">
    <mergeCell ref="A15:A17"/>
    <mergeCell ref="A1:F1"/>
    <mergeCell ref="G1:O1"/>
    <mergeCell ref="A3:B3"/>
    <mergeCell ref="A4:A9"/>
    <mergeCell ref="A10:A14"/>
    <mergeCell ref="A18:A22"/>
    <mergeCell ref="A23:B23"/>
    <mergeCell ref="A24:B24"/>
    <mergeCell ref="A25:B25"/>
    <mergeCell ref="A26:B26"/>
  </mergeCells>
  <phoneticPr fontId="3"/>
  <pageMargins left="0.7" right="0.7" top="0.75" bottom="0.75" header="0.3" footer="0.3"/>
  <pageSetup paperSize="9" scale="6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3DD91-B4F2-453A-92E6-6AB510292E30}">
  <sheetPr>
    <pageSetUpPr fitToPage="1"/>
  </sheetPr>
  <dimension ref="A1:P26"/>
  <sheetViews>
    <sheetView view="pageBreakPreview" topLeftCell="B12" zoomScale="85" zoomScaleNormal="100" zoomScaleSheetLayoutView="85" workbookViewId="0">
      <selection activeCell="B22" sqref="B22"/>
    </sheetView>
  </sheetViews>
  <sheetFormatPr defaultRowHeight="13.5"/>
  <cols>
    <col min="1" max="1" width="5.875" style="1" customWidth="1"/>
    <col min="2" max="2" width="15.875" style="1" customWidth="1"/>
    <col min="3" max="14" width="12.625" style="1" customWidth="1"/>
    <col min="15" max="15" width="14.25" style="1" customWidth="1"/>
    <col min="16" max="16" width="10.5" style="1" customWidth="1"/>
    <col min="17" max="256" width="9" style="1"/>
    <col min="257" max="257" width="5.875" style="1" customWidth="1"/>
    <col min="258" max="258" width="15.875" style="1" customWidth="1"/>
    <col min="259" max="270" width="12.625" style="1" customWidth="1"/>
    <col min="271" max="271" width="14.25" style="1" customWidth="1"/>
    <col min="272" max="272" width="10.5" style="1" customWidth="1"/>
    <col min="273" max="512" width="9" style="1"/>
    <col min="513" max="513" width="5.875" style="1" customWidth="1"/>
    <col min="514" max="514" width="15.875" style="1" customWidth="1"/>
    <col min="515" max="526" width="12.625" style="1" customWidth="1"/>
    <col min="527" max="527" width="14.25" style="1" customWidth="1"/>
    <col min="528" max="528" width="10.5" style="1" customWidth="1"/>
    <col min="529" max="768" width="9" style="1"/>
    <col min="769" max="769" width="5.875" style="1" customWidth="1"/>
    <col min="770" max="770" width="15.875" style="1" customWidth="1"/>
    <col min="771" max="782" width="12.625" style="1" customWidth="1"/>
    <col min="783" max="783" width="14.25" style="1" customWidth="1"/>
    <col min="784" max="784" width="10.5" style="1" customWidth="1"/>
    <col min="785" max="1024" width="9" style="1"/>
    <col min="1025" max="1025" width="5.875" style="1" customWidth="1"/>
    <col min="1026" max="1026" width="15.875" style="1" customWidth="1"/>
    <col min="1027" max="1038" width="12.625" style="1" customWidth="1"/>
    <col min="1039" max="1039" width="14.25" style="1" customWidth="1"/>
    <col min="1040" max="1040" width="10.5" style="1" customWidth="1"/>
    <col min="1041" max="1280" width="9" style="1"/>
    <col min="1281" max="1281" width="5.875" style="1" customWidth="1"/>
    <col min="1282" max="1282" width="15.875" style="1" customWidth="1"/>
    <col min="1283" max="1294" width="12.625" style="1" customWidth="1"/>
    <col min="1295" max="1295" width="14.25" style="1" customWidth="1"/>
    <col min="1296" max="1296" width="10.5" style="1" customWidth="1"/>
    <col min="1297" max="1536" width="9" style="1"/>
    <col min="1537" max="1537" width="5.875" style="1" customWidth="1"/>
    <col min="1538" max="1538" width="15.875" style="1" customWidth="1"/>
    <col min="1539" max="1550" width="12.625" style="1" customWidth="1"/>
    <col min="1551" max="1551" width="14.25" style="1" customWidth="1"/>
    <col min="1552" max="1552" width="10.5" style="1" customWidth="1"/>
    <col min="1553" max="1792" width="9" style="1"/>
    <col min="1793" max="1793" width="5.875" style="1" customWidth="1"/>
    <col min="1794" max="1794" width="15.875" style="1" customWidth="1"/>
    <col min="1795" max="1806" width="12.625" style="1" customWidth="1"/>
    <col min="1807" max="1807" width="14.25" style="1" customWidth="1"/>
    <col min="1808" max="1808" width="10.5" style="1" customWidth="1"/>
    <col min="1809" max="2048" width="9" style="1"/>
    <col min="2049" max="2049" width="5.875" style="1" customWidth="1"/>
    <col min="2050" max="2050" width="15.875" style="1" customWidth="1"/>
    <col min="2051" max="2062" width="12.625" style="1" customWidth="1"/>
    <col min="2063" max="2063" width="14.25" style="1" customWidth="1"/>
    <col min="2064" max="2064" width="10.5" style="1" customWidth="1"/>
    <col min="2065" max="2304" width="9" style="1"/>
    <col min="2305" max="2305" width="5.875" style="1" customWidth="1"/>
    <col min="2306" max="2306" width="15.875" style="1" customWidth="1"/>
    <col min="2307" max="2318" width="12.625" style="1" customWidth="1"/>
    <col min="2319" max="2319" width="14.25" style="1" customWidth="1"/>
    <col min="2320" max="2320" width="10.5" style="1" customWidth="1"/>
    <col min="2321" max="2560" width="9" style="1"/>
    <col min="2561" max="2561" width="5.875" style="1" customWidth="1"/>
    <col min="2562" max="2562" width="15.875" style="1" customWidth="1"/>
    <col min="2563" max="2574" width="12.625" style="1" customWidth="1"/>
    <col min="2575" max="2575" width="14.25" style="1" customWidth="1"/>
    <col min="2576" max="2576" width="10.5" style="1" customWidth="1"/>
    <col min="2577" max="2816" width="9" style="1"/>
    <col min="2817" max="2817" width="5.875" style="1" customWidth="1"/>
    <col min="2818" max="2818" width="15.875" style="1" customWidth="1"/>
    <col min="2819" max="2830" width="12.625" style="1" customWidth="1"/>
    <col min="2831" max="2831" width="14.25" style="1" customWidth="1"/>
    <col min="2832" max="2832" width="10.5" style="1" customWidth="1"/>
    <col min="2833" max="3072" width="9" style="1"/>
    <col min="3073" max="3073" width="5.875" style="1" customWidth="1"/>
    <col min="3074" max="3074" width="15.875" style="1" customWidth="1"/>
    <col min="3075" max="3086" width="12.625" style="1" customWidth="1"/>
    <col min="3087" max="3087" width="14.25" style="1" customWidth="1"/>
    <col min="3088" max="3088" width="10.5" style="1" customWidth="1"/>
    <col min="3089" max="3328" width="9" style="1"/>
    <col min="3329" max="3329" width="5.875" style="1" customWidth="1"/>
    <col min="3330" max="3330" width="15.875" style="1" customWidth="1"/>
    <col min="3331" max="3342" width="12.625" style="1" customWidth="1"/>
    <col min="3343" max="3343" width="14.25" style="1" customWidth="1"/>
    <col min="3344" max="3344" width="10.5" style="1" customWidth="1"/>
    <col min="3345" max="3584" width="9" style="1"/>
    <col min="3585" max="3585" width="5.875" style="1" customWidth="1"/>
    <col min="3586" max="3586" width="15.875" style="1" customWidth="1"/>
    <col min="3587" max="3598" width="12.625" style="1" customWidth="1"/>
    <col min="3599" max="3599" width="14.25" style="1" customWidth="1"/>
    <col min="3600" max="3600" width="10.5" style="1" customWidth="1"/>
    <col min="3601" max="3840" width="9" style="1"/>
    <col min="3841" max="3841" width="5.875" style="1" customWidth="1"/>
    <col min="3842" max="3842" width="15.875" style="1" customWidth="1"/>
    <col min="3843" max="3854" width="12.625" style="1" customWidth="1"/>
    <col min="3855" max="3855" width="14.25" style="1" customWidth="1"/>
    <col min="3856" max="3856" width="10.5" style="1" customWidth="1"/>
    <col min="3857" max="4096" width="9" style="1"/>
    <col min="4097" max="4097" width="5.875" style="1" customWidth="1"/>
    <col min="4098" max="4098" width="15.875" style="1" customWidth="1"/>
    <col min="4099" max="4110" width="12.625" style="1" customWidth="1"/>
    <col min="4111" max="4111" width="14.25" style="1" customWidth="1"/>
    <col min="4112" max="4112" width="10.5" style="1" customWidth="1"/>
    <col min="4113" max="4352" width="9" style="1"/>
    <col min="4353" max="4353" width="5.875" style="1" customWidth="1"/>
    <col min="4354" max="4354" width="15.875" style="1" customWidth="1"/>
    <col min="4355" max="4366" width="12.625" style="1" customWidth="1"/>
    <col min="4367" max="4367" width="14.25" style="1" customWidth="1"/>
    <col min="4368" max="4368" width="10.5" style="1" customWidth="1"/>
    <col min="4369" max="4608" width="9" style="1"/>
    <col min="4609" max="4609" width="5.875" style="1" customWidth="1"/>
    <col min="4610" max="4610" width="15.875" style="1" customWidth="1"/>
    <col min="4611" max="4622" width="12.625" style="1" customWidth="1"/>
    <col min="4623" max="4623" width="14.25" style="1" customWidth="1"/>
    <col min="4624" max="4624" width="10.5" style="1" customWidth="1"/>
    <col min="4625" max="4864" width="9" style="1"/>
    <col min="4865" max="4865" width="5.875" style="1" customWidth="1"/>
    <col min="4866" max="4866" width="15.875" style="1" customWidth="1"/>
    <col min="4867" max="4878" width="12.625" style="1" customWidth="1"/>
    <col min="4879" max="4879" width="14.25" style="1" customWidth="1"/>
    <col min="4880" max="4880" width="10.5" style="1" customWidth="1"/>
    <col min="4881" max="5120" width="9" style="1"/>
    <col min="5121" max="5121" width="5.875" style="1" customWidth="1"/>
    <col min="5122" max="5122" width="15.875" style="1" customWidth="1"/>
    <col min="5123" max="5134" width="12.625" style="1" customWidth="1"/>
    <col min="5135" max="5135" width="14.25" style="1" customWidth="1"/>
    <col min="5136" max="5136" width="10.5" style="1" customWidth="1"/>
    <col min="5137" max="5376" width="9" style="1"/>
    <col min="5377" max="5377" width="5.875" style="1" customWidth="1"/>
    <col min="5378" max="5378" width="15.875" style="1" customWidth="1"/>
    <col min="5379" max="5390" width="12.625" style="1" customWidth="1"/>
    <col min="5391" max="5391" width="14.25" style="1" customWidth="1"/>
    <col min="5392" max="5392" width="10.5" style="1" customWidth="1"/>
    <col min="5393" max="5632" width="9" style="1"/>
    <col min="5633" max="5633" width="5.875" style="1" customWidth="1"/>
    <col min="5634" max="5634" width="15.875" style="1" customWidth="1"/>
    <col min="5635" max="5646" width="12.625" style="1" customWidth="1"/>
    <col min="5647" max="5647" width="14.25" style="1" customWidth="1"/>
    <col min="5648" max="5648" width="10.5" style="1" customWidth="1"/>
    <col min="5649" max="5888" width="9" style="1"/>
    <col min="5889" max="5889" width="5.875" style="1" customWidth="1"/>
    <col min="5890" max="5890" width="15.875" style="1" customWidth="1"/>
    <col min="5891" max="5902" width="12.625" style="1" customWidth="1"/>
    <col min="5903" max="5903" width="14.25" style="1" customWidth="1"/>
    <col min="5904" max="5904" width="10.5" style="1" customWidth="1"/>
    <col min="5905" max="6144" width="9" style="1"/>
    <col min="6145" max="6145" width="5.875" style="1" customWidth="1"/>
    <col min="6146" max="6146" width="15.875" style="1" customWidth="1"/>
    <col min="6147" max="6158" width="12.625" style="1" customWidth="1"/>
    <col min="6159" max="6159" width="14.25" style="1" customWidth="1"/>
    <col min="6160" max="6160" width="10.5" style="1" customWidth="1"/>
    <col min="6161" max="6400" width="9" style="1"/>
    <col min="6401" max="6401" width="5.875" style="1" customWidth="1"/>
    <col min="6402" max="6402" width="15.875" style="1" customWidth="1"/>
    <col min="6403" max="6414" width="12.625" style="1" customWidth="1"/>
    <col min="6415" max="6415" width="14.25" style="1" customWidth="1"/>
    <col min="6416" max="6416" width="10.5" style="1" customWidth="1"/>
    <col min="6417" max="6656" width="9" style="1"/>
    <col min="6657" max="6657" width="5.875" style="1" customWidth="1"/>
    <col min="6658" max="6658" width="15.875" style="1" customWidth="1"/>
    <col min="6659" max="6670" width="12.625" style="1" customWidth="1"/>
    <col min="6671" max="6671" width="14.25" style="1" customWidth="1"/>
    <col min="6672" max="6672" width="10.5" style="1" customWidth="1"/>
    <col min="6673" max="6912" width="9" style="1"/>
    <col min="6913" max="6913" width="5.875" style="1" customWidth="1"/>
    <col min="6914" max="6914" width="15.875" style="1" customWidth="1"/>
    <col min="6915" max="6926" width="12.625" style="1" customWidth="1"/>
    <col min="6927" max="6927" width="14.25" style="1" customWidth="1"/>
    <col min="6928" max="6928" width="10.5" style="1" customWidth="1"/>
    <col min="6929" max="7168" width="9" style="1"/>
    <col min="7169" max="7169" width="5.875" style="1" customWidth="1"/>
    <col min="7170" max="7170" width="15.875" style="1" customWidth="1"/>
    <col min="7171" max="7182" width="12.625" style="1" customWidth="1"/>
    <col min="7183" max="7183" width="14.25" style="1" customWidth="1"/>
    <col min="7184" max="7184" width="10.5" style="1" customWidth="1"/>
    <col min="7185" max="7424" width="9" style="1"/>
    <col min="7425" max="7425" width="5.875" style="1" customWidth="1"/>
    <col min="7426" max="7426" width="15.875" style="1" customWidth="1"/>
    <col min="7427" max="7438" width="12.625" style="1" customWidth="1"/>
    <col min="7439" max="7439" width="14.25" style="1" customWidth="1"/>
    <col min="7440" max="7440" width="10.5" style="1" customWidth="1"/>
    <col min="7441" max="7680" width="9" style="1"/>
    <col min="7681" max="7681" width="5.875" style="1" customWidth="1"/>
    <col min="7682" max="7682" width="15.875" style="1" customWidth="1"/>
    <col min="7683" max="7694" width="12.625" style="1" customWidth="1"/>
    <col min="7695" max="7695" width="14.25" style="1" customWidth="1"/>
    <col min="7696" max="7696" width="10.5" style="1" customWidth="1"/>
    <col min="7697" max="7936" width="9" style="1"/>
    <col min="7937" max="7937" width="5.875" style="1" customWidth="1"/>
    <col min="7938" max="7938" width="15.875" style="1" customWidth="1"/>
    <col min="7939" max="7950" width="12.625" style="1" customWidth="1"/>
    <col min="7951" max="7951" width="14.25" style="1" customWidth="1"/>
    <col min="7952" max="7952" width="10.5" style="1" customWidth="1"/>
    <col min="7953" max="8192" width="9" style="1"/>
    <col min="8193" max="8193" width="5.875" style="1" customWidth="1"/>
    <col min="8194" max="8194" width="15.875" style="1" customWidth="1"/>
    <col min="8195" max="8206" width="12.625" style="1" customWidth="1"/>
    <col min="8207" max="8207" width="14.25" style="1" customWidth="1"/>
    <col min="8208" max="8208" width="10.5" style="1" customWidth="1"/>
    <col min="8209" max="8448" width="9" style="1"/>
    <col min="8449" max="8449" width="5.875" style="1" customWidth="1"/>
    <col min="8450" max="8450" width="15.875" style="1" customWidth="1"/>
    <col min="8451" max="8462" width="12.625" style="1" customWidth="1"/>
    <col min="8463" max="8463" width="14.25" style="1" customWidth="1"/>
    <col min="8464" max="8464" width="10.5" style="1" customWidth="1"/>
    <col min="8465" max="8704" width="9" style="1"/>
    <col min="8705" max="8705" width="5.875" style="1" customWidth="1"/>
    <col min="8706" max="8706" width="15.875" style="1" customWidth="1"/>
    <col min="8707" max="8718" width="12.625" style="1" customWidth="1"/>
    <col min="8719" max="8719" width="14.25" style="1" customWidth="1"/>
    <col min="8720" max="8720" width="10.5" style="1" customWidth="1"/>
    <col min="8721" max="8960" width="9" style="1"/>
    <col min="8961" max="8961" width="5.875" style="1" customWidth="1"/>
    <col min="8962" max="8962" width="15.875" style="1" customWidth="1"/>
    <col min="8963" max="8974" width="12.625" style="1" customWidth="1"/>
    <col min="8975" max="8975" width="14.25" style="1" customWidth="1"/>
    <col min="8976" max="8976" width="10.5" style="1" customWidth="1"/>
    <col min="8977" max="9216" width="9" style="1"/>
    <col min="9217" max="9217" width="5.875" style="1" customWidth="1"/>
    <col min="9218" max="9218" width="15.875" style="1" customWidth="1"/>
    <col min="9219" max="9230" width="12.625" style="1" customWidth="1"/>
    <col min="9231" max="9231" width="14.25" style="1" customWidth="1"/>
    <col min="9232" max="9232" width="10.5" style="1" customWidth="1"/>
    <col min="9233" max="9472" width="9" style="1"/>
    <col min="9473" max="9473" width="5.875" style="1" customWidth="1"/>
    <col min="9474" max="9474" width="15.875" style="1" customWidth="1"/>
    <col min="9475" max="9486" width="12.625" style="1" customWidth="1"/>
    <col min="9487" max="9487" width="14.25" style="1" customWidth="1"/>
    <col min="9488" max="9488" width="10.5" style="1" customWidth="1"/>
    <col min="9489" max="9728" width="9" style="1"/>
    <col min="9729" max="9729" width="5.875" style="1" customWidth="1"/>
    <col min="9730" max="9730" width="15.875" style="1" customWidth="1"/>
    <col min="9731" max="9742" width="12.625" style="1" customWidth="1"/>
    <col min="9743" max="9743" width="14.25" style="1" customWidth="1"/>
    <col min="9744" max="9744" width="10.5" style="1" customWidth="1"/>
    <col min="9745" max="9984" width="9" style="1"/>
    <col min="9985" max="9985" width="5.875" style="1" customWidth="1"/>
    <col min="9986" max="9986" width="15.875" style="1" customWidth="1"/>
    <col min="9987" max="9998" width="12.625" style="1" customWidth="1"/>
    <col min="9999" max="9999" width="14.25" style="1" customWidth="1"/>
    <col min="10000" max="10000" width="10.5" style="1" customWidth="1"/>
    <col min="10001" max="10240" width="9" style="1"/>
    <col min="10241" max="10241" width="5.875" style="1" customWidth="1"/>
    <col min="10242" max="10242" width="15.875" style="1" customWidth="1"/>
    <col min="10243" max="10254" width="12.625" style="1" customWidth="1"/>
    <col min="10255" max="10255" width="14.25" style="1" customWidth="1"/>
    <col min="10256" max="10256" width="10.5" style="1" customWidth="1"/>
    <col min="10257" max="10496" width="9" style="1"/>
    <col min="10497" max="10497" width="5.875" style="1" customWidth="1"/>
    <col min="10498" max="10498" width="15.875" style="1" customWidth="1"/>
    <col min="10499" max="10510" width="12.625" style="1" customWidth="1"/>
    <col min="10511" max="10511" width="14.25" style="1" customWidth="1"/>
    <col min="10512" max="10512" width="10.5" style="1" customWidth="1"/>
    <col min="10513" max="10752" width="9" style="1"/>
    <col min="10753" max="10753" width="5.875" style="1" customWidth="1"/>
    <col min="10754" max="10754" width="15.875" style="1" customWidth="1"/>
    <col min="10755" max="10766" width="12.625" style="1" customWidth="1"/>
    <col min="10767" max="10767" width="14.25" style="1" customWidth="1"/>
    <col min="10768" max="10768" width="10.5" style="1" customWidth="1"/>
    <col min="10769" max="11008" width="9" style="1"/>
    <col min="11009" max="11009" width="5.875" style="1" customWidth="1"/>
    <col min="11010" max="11010" width="15.875" style="1" customWidth="1"/>
    <col min="11011" max="11022" width="12.625" style="1" customWidth="1"/>
    <col min="11023" max="11023" width="14.25" style="1" customWidth="1"/>
    <col min="11024" max="11024" width="10.5" style="1" customWidth="1"/>
    <col min="11025" max="11264" width="9" style="1"/>
    <col min="11265" max="11265" width="5.875" style="1" customWidth="1"/>
    <col min="11266" max="11266" width="15.875" style="1" customWidth="1"/>
    <col min="11267" max="11278" width="12.625" style="1" customWidth="1"/>
    <col min="11279" max="11279" width="14.25" style="1" customWidth="1"/>
    <col min="11280" max="11280" width="10.5" style="1" customWidth="1"/>
    <col min="11281" max="11520" width="9" style="1"/>
    <col min="11521" max="11521" width="5.875" style="1" customWidth="1"/>
    <col min="11522" max="11522" width="15.875" style="1" customWidth="1"/>
    <col min="11523" max="11534" width="12.625" style="1" customWidth="1"/>
    <col min="11535" max="11535" width="14.25" style="1" customWidth="1"/>
    <col min="11536" max="11536" width="10.5" style="1" customWidth="1"/>
    <col min="11537" max="11776" width="9" style="1"/>
    <col min="11777" max="11777" width="5.875" style="1" customWidth="1"/>
    <col min="11778" max="11778" width="15.875" style="1" customWidth="1"/>
    <col min="11779" max="11790" width="12.625" style="1" customWidth="1"/>
    <col min="11791" max="11791" width="14.25" style="1" customWidth="1"/>
    <col min="11792" max="11792" width="10.5" style="1" customWidth="1"/>
    <col min="11793" max="12032" width="9" style="1"/>
    <col min="12033" max="12033" width="5.875" style="1" customWidth="1"/>
    <col min="12034" max="12034" width="15.875" style="1" customWidth="1"/>
    <col min="12035" max="12046" width="12.625" style="1" customWidth="1"/>
    <col min="12047" max="12047" width="14.25" style="1" customWidth="1"/>
    <col min="12048" max="12048" width="10.5" style="1" customWidth="1"/>
    <col min="12049" max="12288" width="9" style="1"/>
    <col min="12289" max="12289" width="5.875" style="1" customWidth="1"/>
    <col min="12290" max="12290" width="15.875" style="1" customWidth="1"/>
    <col min="12291" max="12302" width="12.625" style="1" customWidth="1"/>
    <col min="12303" max="12303" width="14.25" style="1" customWidth="1"/>
    <col min="12304" max="12304" width="10.5" style="1" customWidth="1"/>
    <col min="12305" max="12544" width="9" style="1"/>
    <col min="12545" max="12545" width="5.875" style="1" customWidth="1"/>
    <col min="12546" max="12546" width="15.875" style="1" customWidth="1"/>
    <col min="12547" max="12558" width="12.625" style="1" customWidth="1"/>
    <col min="12559" max="12559" width="14.25" style="1" customWidth="1"/>
    <col min="12560" max="12560" width="10.5" style="1" customWidth="1"/>
    <col min="12561" max="12800" width="9" style="1"/>
    <col min="12801" max="12801" width="5.875" style="1" customWidth="1"/>
    <col min="12802" max="12802" width="15.875" style="1" customWidth="1"/>
    <col min="12803" max="12814" width="12.625" style="1" customWidth="1"/>
    <col min="12815" max="12815" width="14.25" style="1" customWidth="1"/>
    <col min="12816" max="12816" width="10.5" style="1" customWidth="1"/>
    <col min="12817" max="13056" width="9" style="1"/>
    <col min="13057" max="13057" width="5.875" style="1" customWidth="1"/>
    <col min="13058" max="13058" width="15.875" style="1" customWidth="1"/>
    <col min="13059" max="13070" width="12.625" style="1" customWidth="1"/>
    <col min="13071" max="13071" width="14.25" style="1" customWidth="1"/>
    <col min="13072" max="13072" width="10.5" style="1" customWidth="1"/>
    <col min="13073" max="13312" width="9" style="1"/>
    <col min="13313" max="13313" width="5.875" style="1" customWidth="1"/>
    <col min="13314" max="13314" width="15.875" style="1" customWidth="1"/>
    <col min="13315" max="13326" width="12.625" style="1" customWidth="1"/>
    <col min="13327" max="13327" width="14.25" style="1" customWidth="1"/>
    <col min="13328" max="13328" width="10.5" style="1" customWidth="1"/>
    <col min="13329" max="13568" width="9" style="1"/>
    <col min="13569" max="13569" width="5.875" style="1" customWidth="1"/>
    <col min="13570" max="13570" width="15.875" style="1" customWidth="1"/>
    <col min="13571" max="13582" width="12.625" style="1" customWidth="1"/>
    <col min="13583" max="13583" width="14.25" style="1" customWidth="1"/>
    <col min="13584" max="13584" width="10.5" style="1" customWidth="1"/>
    <col min="13585" max="13824" width="9" style="1"/>
    <col min="13825" max="13825" width="5.875" style="1" customWidth="1"/>
    <col min="13826" max="13826" width="15.875" style="1" customWidth="1"/>
    <col min="13827" max="13838" width="12.625" style="1" customWidth="1"/>
    <col min="13839" max="13839" width="14.25" style="1" customWidth="1"/>
    <col min="13840" max="13840" width="10.5" style="1" customWidth="1"/>
    <col min="13841" max="14080" width="9" style="1"/>
    <col min="14081" max="14081" width="5.875" style="1" customWidth="1"/>
    <col min="14082" max="14082" width="15.875" style="1" customWidth="1"/>
    <col min="14083" max="14094" width="12.625" style="1" customWidth="1"/>
    <col min="14095" max="14095" width="14.25" style="1" customWidth="1"/>
    <col min="14096" max="14096" width="10.5" style="1" customWidth="1"/>
    <col min="14097" max="14336" width="9" style="1"/>
    <col min="14337" max="14337" width="5.875" style="1" customWidth="1"/>
    <col min="14338" max="14338" width="15.875" style="1" customWidth="1"/>
    <col min="14339" max="14350" width="12.625" style="1" customWidth="1"/>
    <col min="14351" max="14351" width="14.25" style="1" customWidth="1"/>
    <col min="14352" max="14352" width="10.5" style="1" customWidth="1"/>
    <col min="14353" max="14592" width="9" style="1"/>
    <col min="14593" max="14593" width="5.875" style="1" customWidth="1"/>
    <col min="14594" max="14594" width="15.875" style="1" customWidth="1"/>
    <col min="14595" max="14606" width="12.625" style="1" customWidth="1"/>
    <col min="14607" max="14607" width="14.25" style="1" customWidth="1"/>
    <col min="14608" max="14608" width="10.5" style="1" customWidth="1"/>
    <col min="14609" max="14848" width="9" style="1"/>
    <col min="14849" max="14849" width="5.875" style="1" customWidth="1"/>
    <col min="14850" max="14850" width="15.875" style="1" customWidth="1"/>
    <col min="14851" max="14862" width="12.625" style="1" customWidth="1"/>
    <col min="14863" max="14863" width="14.25" style="1" customWidth="1"/>
    <col min="14864" max="14864" width="10.5" style="1" customWidth="1"/>
    <col min="14865" max="15104" width="9" style="1"/>
    <col min="15105" max="15105" width="5.875" style="1" customWidth="1"/>
    <col min="15106" max="15106" width="15.875" style="1" customWidth="1"/>
    <col min="15107" max="15118" width="12.625" style="1" customWidth="1"/>
    <col min="15119" max="15119" width="14.25" style="1" customWidth="1"/>
    <col min="15120" max="15120" width="10.5" style="1" customWidth="1"/>
    <col min="15121" max="15360" width="9" style="1"/>
    <col min="15361" max="15361" width="5.875" style="1" customWidth="1"/>
    <col min="15362" max="15362" width="15.875" style="1" customWidth="1"/>
    <col min="15363" max="15374" width="12.625" style="1" customWidth="1"/>
    <col min="15375" max="15375" width="14.25" style="1" customWidth="1"/>
    <col min="15376" max="15376" width="10.5" style="1" customWidth="1"/>
    <col min="15377" max="15616" width="9" style="1"/>
    <col min="15617" max="15617" width="5.875" style="1" customWidth="1"/>
    <col min="15618" max="15618" width="15.875" style="1" customWidth="1"/>
    <col min="15619" max="15630" width="12.625" style="1" customWidth="1"/>
    <col min="15631" max="15631" width="14.25" style="1" customWidth="1"/>
    <col min="15632" max="15632" width="10.5" style="1" customWidth="1"/>
    <col min="15633" max="15872" width="9" style="1"/>
    <col min="15873" max="15873" width="5.875" style="1" customWidth="1"/>
    <col min="15874" max="15874" width="15.875" style="1" customWidth="1"/>
    <col min="15875" max="15886" width="12.625" style="1" customWidth="1"/>
    <col min="15887" max="15887" width="14.25" style="1" customWidth="1"/>
    <col min="15888" max="15888" width="10.5" style="1" customWidth="1"/>
    <col min="15889" max="16128" width="9" style="1"/>
    <col min="16129" max="16129" width="5.875" style="1" customWidth="1"/>
    <col min="16130" max="16130" width="15.875" style="1" customWidth="1"/>
    <col min="16131" max="16142" width="12.625" style="1" customWidth="1"/>
    <col min="16143" max="16143" width="14.25" style="1" customWidth="1"/>
    <col min="16144" max="16144" width="10.5" style="1" customWidth="1"/>
    <col min="16145" max="16384" width="9" style="1"/>
  </cols>
  <sheetData>
    <row r="1" spans="1:16" ht="30" customHeight="1">
      <c r="A1" s="182" t="s">
        <v>178</v>
      </c>
      <c r="B1" s="182"/>
      <c r="C1" s="182"/>
      <c r="D1" s="182"/>
      <c r="E1" s="182"/>
      <c r="F1" s="182"/>
      <c r="G1" s="183" t="s">
        <v>180</v>
      </c>
      <c r="H1" s="183"/>
      <c r="I1" s="183"/>
      <c r="J1" s="183"/>
      <c r="K1" s="183"/>
      <c r="L1" s="183"/>
      <c r="M1" s="183"/>
      <c r="N1" s="183"/>
      <c r="O1" s="183"/>
      <c r="P1" s="1" t="s">
        <v>131</v>
      </c>
    </row>
    <row r="2" spans="1:16" ht="15" customHeight="1" thickBot="1">
      <c r="O2" s="2"/>
    </row>
    <row r="3" spans="1:16" ht="28.5" customHeight="1" thickBot="1">
      <c r="A3" s="184" t="s">
        <v>0</v>
      </c>
      <c r="B3" s="185"/>
      <c r="C3" s="3">
        <v>39904</v>
      </c>
      <c r="D3" s="3">
        <v>39934</v>
      </c>
      <c r="E3" s="3">
        <v>39965</v>
      </c>
      <c r="F3" s="3">
        <v>39995</v>
      </c>
      <c r="G3" s="3">
        <v>40026</v>
      </c>
      <c r="H3" s="3">
        <v>40057</v>
      </c>
      <c r="I3" s="3">
        <v>40087</v>
      </c>
      <c r="J3" s="3">
        <v>40118</v>
      </c>
      <c r="K3" s="3">
        <v>40148</v>
      </c>
      <c r="L3" s="3">
        <v>40179</v>
      </c>
      <c r="M3" s="3">
        <v>40210</v>
      </c>
      <c r="N3" s="3">
        <v>40238</v>
      </c>
      <c r="O3" s="4" t="s">
        <v>1</v>
      </c>
    </row>
    <row r="4" spans="1:16" ht="28.5" customHeight="1">
      <c r="A4" s="172" t="s">
        <v>2</v>
      </c>
      <c r="B4" s="5" t="s">
        <v>3</v>
      </c>
      <c r="C4" s="6">
        <v>10</v>
      </c>
      <c r="D4" s="6">
        <v>0</v>
      </c>
      <c r="E4" s="6">
        <v>2</v>
      </c>
      <c r="F4" s="6">
        <v>1</v>
      </c>
      <c r="G4" s="6">
        <v>1</v>
      </c>
      <c r="H4" s="6">
        <v>3</v>
      </c>
      <c r="I4" s="6">
        <v>1</v>
      </c>
      <c r="J4" s="6">
        <v>2</v>
      </c>
      <c r="K4" s="6">
        <v>1</v>
      </c>
      <c r="L4" s="6"/>
      <c r="M4" s="6"/>
      <c r="N4" s="7"/>
      <c r="O4" s="79">
        <f>IF(SUM(C4:N4)=0,"",SUM(C4:N4))</f>
        <v>21</v>
      </c>
    </row>
    <row r="5" spans="1:16" ht="28.5" customHeight="1">
      <c r="A5" s="173"/>
      <c r="B5" s="8" t="s">
        <v>4</v>
      </c>
      <c r="C5" s="9">
        <v>18</v>
      </c>
      <c r="D5" s="9">
        <v>1</v>
      </c>
      <c r="E5" s="9">
        <v>3</v>
      </c>
      <c r="F5" s="9">
        <v>1</v>
      </c>
      <c r="G5" s="9">
        <v>3</v>
      </c>
      <c r="H5" s="9">
        <v>8</v>
      </c>
      <c r="I5" s="9">
        <v>7</v>
      </c>
      <c r="J5" s="9">
        <v>5</v>
      </c>
      <c r="K5" s="9">
        <v>3</v>
      </c>
      <c r="L5" s="9"/>
      <c r="M5" s="9"/>
      <c r="N5" s="10"/>
      <c r="O5" s="80">
        <f t="shared" ref="O5:O25" si="0">IF(SUM(C5:N5)=0,"",SUM(C5:N5))</f>
        <v>49</v>
      </c>
    </row>
    <row r="6" spans="1:16" ht="28.5" customHeight="1">
      <c r="A6" s="173"/>
      <c r="B6" s="8" t="s">
        <v>5</v>
      </c>
      <c r="C6" s="9">
        <v>11</v>
      </c>
      <c r="D6" s="9">
        <v>7</v>
      </c>
      <c r="E6" s="9">
        <v>3</v>
      </c>
      <c r="F6" s="9">
        <v>4</v>
      </c>
      <c r="G6" s="9">
        <v>1</v>
      </c>
      <c r="H6" s="9">
        <v>0</v>
      </c>
      <c r="I6" s="9">
        <v>2</v>
      </c>
      <c r="J6" s="9">
        <v>2</v>
      </c>
      <c r="K6" s="9">
        <v>1</v>
      </c>
      <c r="L6" s="9"/>
      <c r="M6" s="9"/>
      <c r="N6" s="10"/>
      <c r="O6" s="80">
        <f t="shared" si="0"/>
        <v>31</v>
      </c>
    </row>
    <row r="7" spans="1:16" ht="28.5" customHeight="1">
      <c r="A7" s="173"/>
      <c r="B7" s="8" t="s">
        <v>6</v>
      </c>
      <c r="C7" s="9">
        <v>8</v>
      </c>
      <c r="D7" s="9">
        <v>1</v>
      </c>
      <c r="E7" s="9">
        <v>3</v>
      </c>
      <c r="F7" s="9">
        <v>3</v>
      </c>
      <c r="G7" s="9">
        <v>2</v>
      </c>
      <c r="H7" s="9">
        <v>7</v>
      </c>
      <c r="I7" s="9">
        <v>0</v>
      </c>
      <c r="J7" s="9">
        <v>4</v>
      </c>
      <c r="K7" s="9">
        <v>4</v>
      </c>
      <c r="L7" s="9"/>
      <c r="M7" s="9"/>
      <c r="N7" s="10"/>
      <c r="O7" s="80">
        <f t="shared" si="0"/>
        <v>32</v>
      </c>
    </row>
    <row r="8" spans="1:16" ht="28.5" customHeight="1" thickBot="1">
      <c r="A8" s="173"/>
      <c r="B8" s="11" t="s">
        <v>7</v>
      </c>
      <c r="C8" s="12">
        <v>7</v>
      </c>
      <c r="D8" s="12">
        <v>2</v>
      </c>
      <c r="E8" s="12">
        <v>0</v>
      </c>
      <c r="F8" s="12">
        <v>0</v>
      </c>
      <c r="G8" s="12">
        <v>4</v>
      </c>
      <c r="H8" s="12">
        <v>0</v>
      </c>
      <c r="I8" s="12">
        <v>1</v>
      </c>
      <c r="J8" s="12">
        <v>4</v>
      </c>
      <c r="K8" s="12">
        <v>3</v>
      </c>
      <c r="L8" s="12"/>
      <c r="M8" s="12"/>
      <c r="N8" s="13"/>
      <c r="O8" s="81">
        <f t="shared" si="0"/>
        <v>21</v>
      </c>
    </row>
    <row r="9" spans="1:16" ht="28.5" customHeight="1" thickTop="1" thickBot="1">
      <c r="A9" s="174"/>
      <c r="B9" s="14" t="s">
        <v>147</v>
      </c>
      <c r="C9" s="15">
        <f>SUM(C4:C8)</f>
        <v>54</v>
      </c>
      <c r="D9" s="15">
        <f t="shared" ref="D9:K9" si="1">SUM(D4:D8)</f>
        <v>11</v>
      </c>
      <c r="E9" s="15">
        <f t="shared" si="1"/>
        <v>11</v>
      </c>
      <c r="F9" s="15">
        <f t="shared" si="1"/>
        <v>9</v>
      </c>
      <c r="G9" s="15">
        <f t="shared" si="1"/>
        <v>11</v>
      </c>
      <c r="H9" s="15">
        <f t="shared" si="1"/>
        <v>18</v>
      </c>
      <c r="I9" s="15">
        <f t="shared" si="1"/>
        <v>11</v>
      </c>
      <c r="J9" s="15">
        <f t="shared" si="1"/>
        <v>17</v>
      </c>
      <c r="K9" s="15">
        <f t="shared" si="1"/>
        <v>12</v>
      </c>
      <c r="L9" s="15"/>
      <c r="M9" s="15"/>
      <c r="N9" s="15"/>
      <c r="O9" s="19">
        <f t="shared" si="0"/>
        <v>154</v>
      </c>
    </row>
    <row r="10" spans="1:16" ht="28.5" customHeight="1">
      <c r="A10" s="172" t="s">
        <v>8</v>
      </c>
      <c r="B10" s="16" t="s">
        <v>9</v>
      </c>
      <c r="C10" s="17">
        <v>71</v>
      </c>
      <c r="D10" s="17">
        <v>20</v>
      </c>
      <c r="E10" s="17">
        <v>24</v>
      </c>
      <c r="F10" s="17">
        <v>16</v>
      </c>
      <c r="G10" s="17">
        <v>12</v>
      </c>
      <c r="H10" s="17">
        <v>26</v>
      </c>
      <c r="I10" s="17">
        <v>12</v>
      </c>
      <c r="J10" s="17">
        <v>24</v>
      </c>
      <c r="K10" s="17">
        <v>15</v>
      </c>
      <c r="L10" s="17"/>
      <c r="M10" s="17"/>
      <c r="N10" s="18"/>
      <c r="O10" s="82">
        <f t="shared" si="0"/>
        <v>220</v>
      </c>
    </row>
    <row r="11" spans="1:16" ht="28.5" customHeight="1">
      <c r="A11" s="173"/>
      <c r="B11" s="8" t="s">
        <v>10</v>
      </c>
      <c r="C11" s="9">
        <v>40</v>
      </c>
      <c r="D11" s="9">
        <v>12</v>
      </c>
      <c r="E11" s="9">
        <v>15</v>
      </c>
      <c r="F11" s="9">
        <v>11</v>
      </c>
      <c r="G11" s="9">
        <v>12</v>
      </c>
      <c r="H11" s="9">
        <v>18</v>
      </c>
      <c r="I11" s="9">
        <v>13</v>
      </c>
      <c r="J11" s="9">
        <v>15</v>
      </c>
      <c r="K11" s="9">
        <v>11</v>
      </c>
      <c r="L11" s="9"/>
      <c r="M11" s="9"/>
      <c r="N11" s="10"/>
      <c r="O11" s="80">
        <f t="shared" si="0"/>
        <v>147</v>
      </c>
    </row>
    <row r="12" spans="1:16" ht="28.5" customHeight="1">
      <c r="A12" s="173"/>
      <c r="B12" s="8" t="s">
        <v>11</v>
      </c>
      <c r="C12" s="9">
        <v>44</v>
      </c>
      <c r="D12" s="9">
        <v>16</v>
      </c>
      <c r="E12" s="9">
        <v>10</v>
      </c>
      <c r="F12" s="9">
        <v>14</v>
      </c>
      <c r="G12" s="9">
        <v>13</v>
      </c>
      <c r="H12" s="9">
        <v>12</v>
      </c>
      <c r="I12" s="9">
        <v>11</v>
      </c>
      <c r="J12" s="9">
        <v>11</v>
      </c>
      <c r="K12" s="9">
        <v>11</v>
      </c>
      <c r="L12" s="9"/>
      <c r="M12" s="9"/>
      <c r="N12" s="10"/>
      <c r="O12" s="80">
        <f t="shared" si="0"/>
        <v>142</v>
      </c>
    </row>
    <row r="13" spans="1:16" ht="28.5" customHeight="1" thickBot="1">
      <c r="A13" s="173"/>
      <c r="B13" s="11" t="s">
        <v>7</v>
      </c>
      <c r="C13" s="12">
        <v>19</v>
      </c>
      <c r="D13" s="12">
        <v>11</v>
      </c>
      <c r="E13" s="12">
        <v>7</v>
      </c>
      <c r="F13" s="12">
        <v>5</v>
      </c>
      <c r="G13" s="12">
        <v>5</v>
      </c>
      <c r="H13" s="12">
        <v>1</v>
      </c>
      <c r="I13" s="12">
        <v>5</v>
      </c>
      <c r="J13" s="12">
        <v>7</v>
      </c>
      <c r="K13" s="12">
        <v>9</v>
      </c>
      <c r="L13" s="12"/>
      <c r="M13" s="12"/>
      <c r="N13" s="13"/>
      <c r="O13" s="81">
        <f t="shared" si="0"/>
        <v>69</v>
      </c>
    </row>
    <row r="14" spans="1:16" ht="28.5" customHeight="1" thickTop="1" thickBot="1">
      <c r="A14" s="174"/>
      <c r="B14" s="14" t="s">
        <v>147</v>
      </c>
      <c r="C14" s="15">
        <f>SUM(C10:C13)</f>
        <v>174</v>
      </c>
      <c r="D14" s="15">
        <f t="shared" ref="D14:K14" si="2">SUM(D10:D13)</f>
        <v>59</v>
      </c>
      <c r="E14" s="15">
        <f t="shared" si="2"/>
        <v>56</v>
      </c>
      <c r="F14" s="15">
        <f t="shared" si="2"/>
        <v>46</v>
      </c>
      <c r="G14" s="15">
        <f t="shared" si="2"/>
        <v>42</v>
      </c>
      <c r="H14" s="15">
        <f t="shared" si="2"/>
        <v>57</v>
      </c>
      <c r="I14" s="15">
        <f t="shared" si="2"/>
        <v>41</v>
      </c>
      <c r="J14" s="15">
        <f t="shared" si="2"/>
        <v>57</v>
      </c>
      <c r="K14" s="15">
        <f t="shared" si="2"/>
        <v>46</v>
      </c>
      <c r="L14" s="15"/>
      <c r="M14" s="15"/>
      <c r="N14" s="15"/>
      <c r="O14" s="19">
        <f t="shared" si="0"/>
        <v>578</v>
      </c>
    </row>
    <row r="15" spans="1:16" ht="28.5" customHeight="1">
      <c r="A15" s="172" t="s">
        <v>12</v>
      </c>
      <c r="B15" s="16" t="s">
        <v>13</v>
      </c>
      <c r="C15" s="17">
        <v>77</v>
      </c>
      <c r="D15" s="17">
        <v>35</v>
      </c>
      <c r="E15" s="17">
        <v>33</v>
      </c>
      <c r="F15" s="17">
        <v>35</v>
      </c>
      <c r="G15" s="17">
        <v>32</v>
      </c>
      <c r="H15" s="17">
        <v>34</v>
      </c>
      <c r="I15" s="17">
        <v>24</v>
      </c>
      <c r="J15" s="17">
        <v>41</v>
      </c>
      <c r="K15" s="17">
        <v>22</v>
      </c>
      <c r="L15" s="17"/>
      <c r="M15" s="17"/>
      <c r="N15" s="18"/>
      <c r="O15" s="82">
        <f t="shared" si="0"/>
        <v>333</v>
      </c>
    </row>
    <row r="16" spans="1:16" ht="28.5" customHeight="1" thickBot="1">
      <c r="A16" s="173"/>
      <c r="B16" s="11" t="s">
        <v>7</v>
      </c>
      <c r="C16" s="12">
        <v>21</v>
      </c>
      <c r="D16" s="12">
        <v>10</v>
      </c>
      <c r="E16" s="12">
        <v>5</v>
      </c>
      <c r="F16" s="12">
        <v>2</v>
      </c>
      <c r="G16" s="12">
        <v>8</v>
      </c>
      <c r="H16" s="12">
        <v>7</v>
      </c>
      <c r="I16" s="12">
        <v>0</v>
      </c>
      <c r="J16" s="12">
        <v>5</v>
      </c>
      <c r="K16" s="12">
        <v>3</v>
      </c>
      <c r="L16" s="12"/>
      <c r="M16" s="12"/>
      <c r="N16" s="13"/>
      <c r="O16" s="81">
        <f t="shared" si="0"/>
        <v>61</v>
      </c>
    </row>
    <row r="17" spans="1:15" ht="28.5" customHeight="1" thickTop="1" thickBot="1">
      <c r="A17" s="174"/>
      <c r="B17" s="14" t="s">
        <v>147</v>
      </c>
      <c r="C17" s="15">
        <f>SUM(C15:C16)</f>
        <v>98</v>
      </c>
      <c r="D17" s="15">
        <f t="shared" ref="D17:K17" si="3">SUM(D15:D16)</f>
        <v>45</v>
      </c>
      <c r="E17" s="15">
        <f t="shared" si="3"/>
        <v>38</v>
      </c>
      <c r="F17" s="15">
        <f t="shared" si="3"/>
        <v>37</v>
      </c>
      <c r="G17" s="15">
        <f t="shared" si="3"/>
        <v>40</v>
      </c>
      <c r="H17" s="15">
        <f t="shared" si="3"/>
        <v>41</v>
      </c>
      <c r="I17" s="15">
        <f t="shared" si="3"/>
        <v>24</v>
      </c>
      <c r="J17" s="15">
        <f t="shared" si="3"/>
        <v>46</v>
      </c>
      <c r="K17" s="15">
        <f t="shared" si="3"/>
        <v>25</v>
      </c>
      <c r="L17" s="15"/>
      <c r="M17" s="15"/>
      <c r="N17" s="15"/>
      <c r="O17" s="19">
        <f t="shared" si="0"/>
        <v>394</v>
      </c>
    </row>
    <row r="18" spans="1:15" ht="28.5" customHeight="1">
      <c r="A18" s="172" t="s">
        <v>14</v>
      </c>
      <c r="B18" s="5" t="s">
        <v>15</v>
      </c>
      <c r="C18" s="6">
        <v>292</v>
      </c>
      <c r="D18" s="6">
        <v>97</v>
      </c>
      <c r="E18" s="6">
        <v>65</v>
      </c>
      <c r="F18" s="6">
        <v>54</v>
      </c>
      <c r="G18" s="6">
        <v>66</v>
      </c>
      <c r="H18" s="6">
        <v>51</v>
      </c>
      <c r="I18" s="6">
        <v>45</v>
      </c>
      <c r="J18" s="6">
        <v>53</v>
      </c>
      <c r="K18" s="6">
        <v>97</v>
      </c>
      <c r="L18" s="6"/>
      <c r="M18" s="6"/>
      <c r="N18" s="7"/>
      <c r="O18" s="79">
        <f t="shared" si="0"/>
        <v>820</v>
      </c>
    </row>
    <row r="19" spans="1:15" ht="28.5" customHeight="1">
      <c r="A19" s="173"/>
      <c r="B19" s="8" t="s">
        <v>16</v>
      </c>
      <c r="C19" s="9">
        <v>386</v>
      </c>
      <c r="D19" s="9">
        <v>100</v>
      </c>
      <c r="E19" s="9">
        <v>94</v>
      </c>
      <c r="F19" s="9">
        <v>111</v>
      </c>
      <c r="G19" s="9">
        <v>84</v>
      </c>
      <c r="H19" s="9">
        <v>96</v>
      </c>
      <c r="I19" s="9">
        <v>80</v>
      </c>
      <c r="J19" s="9">
        <v>133</v>
      </c>
      <c r="K19" s="9">
        <v>88</v>
      </c>
      <c r="L19" s="9"/>
      <c r="M19" s="9"/>
      <c r="N19" s="10"/>
      <c r="O19" s="80">
        <f t="shared" si="0"/>
        <v>1172</v>
      </c>
    </row>
    <row r="20" spans="1:15" ht="28.5" customHeight="1">
      <c r="A20" s="173"/>
      <c r="B20" s="8" t="s">
        <v>17</v>
      </c>
      <c r="C20" s="9">
        <v>247</v>
      </c>
      <c r="D20" s="9">
        <v>90</v>
      </c>
      <c r="E20" s="9">
        <v>83</v>
      </c>
      <c r="F20" s="9">
        <v>92</v>
      </c>
      <c r="G20" s="9">
        <v>68</v>
      </c>
      <c r="H20" s="9">
        <v>83</v>
      </c>
      <c r="I20" s="9">
        <v>59</v>
      </c>
      <c r="J20" s="9">
        <v>85</v>
      </c>
      <c r="K20" s="9">
        <v>67</v>
      </c>
      <c r="L20" s="9"/>
      <c r="M20" s="9"/>
      <c r="N20" s="10"/>
      <c r="O20" s="80">
        <f t="shared" si="0"/>
        <v>874</v>
      </c>
    </row>
    <row r="21" spans="1:15" ht="28.5" customHeight="1" thickBot="1">
      <c r="A21" s="173"/>
      <c r="B21" s="11" t="s">
        <v>18</v>
      </c>
      <c r="C21" s="12">
        <v>22</v>
      </c>
      <c r="D21" s="12">
        <v>3</v>
      </c>
      <c r="E21" s="12">
        <v>7</v>
      </c>
      <c r="F21" s="12">
        <v>4</v>
      </c>
      <c r="G21" s="12">
        <v>3</v>
      </c>
      <c r="H21" s="12">
        <v>1</v>
      </c>
      <c r="I21" s="12">
        <v>4</v>
      </c>
      <c r="J21" s="12">
        <v>6</v>
      </c>
      <c r="K21" s="12">
        <v>5</v>
      </c>
      <c r="L21" s="12"/>
      <c r="M21" s="12"/>
      <c r="N21" s="13"/>
      <c r="O21" s="81">
        <f t="shared" si="0"/>
        <v>55</v>
      </c>
    </row>
    <row r="22" spans="1:15" s="100" customFormat="1" ht="28.5" customHeight="1" thickTop="1" thickBot="1">
      <c r="A22" s="174"/>
      <c r="B22" s="14" t="s">
        <v>147</v>
      </c>
      <c r="C22" s="99">
        <f>SUM(C18:C21)</f>
        <v>947</v>
      </c>
      <c r="D22" s="99">
        <f t="shared" ref="D22:K22" si="4">SUM(D18:D21)</f>
        <v>290</v>
      </c>
      <c r="E22" s="99">
        <f t="shared" si="4"/>
        <v>249</v>
      </c>
      <c r="F22" s="99">
        <f t="shared" si="4"/>
        <v>261</v>
      </c>
      <c r="G22" s="99">
        <f t="shared" si="4"/>
        <v>221</v>
      </c>
      <c r="H22" s="99">
        <f t="shared" si="4"/>
        <v>231</v>
      </c>
      <c r="I22" s="99">
        <f t="shared" si="4"/>
        <v>188</v>
      </c>
      <c r="J22" s="99">
        <f t="shared" si="4"/>
        <v>277</v>
      </c>
      <c r="K22" s="99">
        <f t="shared" si="4"/>
        <v>257</v>
      </c>
      <c r="L22" s="99"/>
      <c r="M22" s="99"/>
      <c r="N22" s="99"/>
      <c r="O22" s="101">
        <f t="shared" si="0"/>
        <v>2921</v>
      </c>
    </row>
    <row r="23" spans="1:15" ht="28.5" customHeight="1" thickBot="1">
      <c r="A23" s="186" t="s">
        <v>19</v>
      </c>
      <c r="B23" s="187"/>
      <c r="C23" s="20">
        <v>286</v>
      </c>
      <c r="D23" s="20">
        <v>37</v>
      </c>
      <c r="E23" s="20">
        <v>89</v>
      </c>
      <c r="F23" s="20">
        <v>98</v>
      </c>
      <c r="G23" s="20">
        <v>91</v>
      </c>
      <c r="H23" s="20">
        <v>87</v>
      </c>
      <c r="I23" s="20">
        <v>96</v>
      </c>
      <c r="J23" s="20">
        <v>113</v>
      </c>
      <c r="K23" s="20">
        <v>109</v>
      </c>
      <c r="L23" s="20"/>
      <c r="M23" s="20"/>
      <c r="N23" s="21"/>
      <c r="O23" s="24">
        <f>SUM(C23:N23)</f>
        <v>1006</v>
      </c>
    </row>
    <row r="24" spans="1:15" ht="28.5" customHeight="1" thickBot="1">
      <c r="A24" s="184" t="s">
        <v>20</v>
      </c>
      <c r="B24" s="185"/>
      <c r="C24" s="23">
        <f>C9+C14+C17+C22+C23</f>
        <v>1559</v>
      </c>
      <c r="D24" s="23">
        <f t="shared" ref="D24:K24" si="5">D9+D14+D17+D22+D23</f>
        <v>442</v>
      </c>
      <c r="E24" s="23">
        <f t="shared" si="5"/>
        <v>443</v>
      </c>
      <c r="F24" s="23">
        <f t="shared" si="5"/>
        <v>451</v>
      </c>
      <c r="G24" s="23">
        <f t="shared" si="5"/>
        <v>405</v>
      </c>
      <c r="H24" s="23">
        <f t="shared" si="5"/>
        <v>434</v>
      </c>
      <c r="I24" s="23">
        <f t="shared" si="5"/>
        <v>360</v>
      </c>
      <c r="J24" s="23">
        <f t="shared" si="5"/>
        <v>510</v>
      </c>
      <c r="K24" s="23">
        <f t="shared" si="5"/>
        <v>449</v>
      </c>
      <c r="L24" s="23"/>
      <c r="M24" s="23"/>
      <c r="N24" s="23"/>
      <c r="O24" s="24">
        <f t="shared" si="0"/>
        <v>5053</v>
      </c>
    </row>
    <row r="25" spans="1:15" ht="28.5" customHeight="1">
      <c r="A25" s="179" t="s">
        <v>21</v>
      </c>
      <c r="B25" s="180"/>
      <c r="C25" s="25">
        <v>4</v>
      </c>
      <c r="D25" s="25">
        <v>1</v>
      </c>
      <c r="E25" s="25">
        <v>1</v>
      </c>
      <c r="F25" s="25">
        <v>1</v>
      </c>
      <c r="G25" s="25">
        <v>1</v>
      </c>
      <c r="H25" s="25">
        <v>1</v>
      </c>
      <c r="I25" s="25">
        <v>1</v>
      </c>
      <c r="J25" s="25">
        <v>1</v>
      </c>
      <c r="K25" s="25">
        <v>1</v>
      </c>
      <c r="L25" s="25"/>
      <c r="M25" s="25"/>
      <c r="N25" s="25"/>
      <c r="O25" s="26">
        <f t="shared" si="0"/>
        <v>12</v>
      </c>
    </row>
    <row r="26" spans="1:15" ht="28.5" customHeight="1" thickBot="1">
      <c r="A26" s="181" t="s">
        <v>22</v>
      </c>
      <c r="B26" s="176"/>
      <c r="C26" s="89">
        <f>C24/C25</f>
        <v>389.75</v>
      </c>
      <c r="D26" s="89">
        <f t="shared" ref="D26:K26" si="6">D24/D25</f>
        <v>442</v>
      </c>
      <c r="E26" s="89">
        <f t="shared" si="6"/>
        <v>443</v>
      </c>
      <c r="F26" s="89">
        <f t="shared" si="6"/>
        <v>451</v>
      </c>
      <c r="G26" s="89">
        <f t="shared" si="6"/>
        <v>405</v>
      </c>
      <c r="H26" s="89">
        <f t="shared" si="6"/>
        <v>434</v>
      </c>
      <c r="I26" s="89">
        <f t="shared" si="6"/>
        <v>360</v>
      </c>
      <c r="J26" s="89">
        <f t="shared" si="6"/>
        <v>510</v>
      </c>
      <c r="K26" s="89">
        <f t="shared" si="6"/>
        <v>449</v>
      </c>
      <c r="L26" s="89"/>
      <c r="M26" s="89"/>
      <c r="N26" s="89"/>
      <c r="O26" s="90">
        <f>IF(O24="","",O24/O25)</f>
        <v>421.08333333333331</v>
      </c>
    </row>
  </sheetData>
  <mergeCells count="11">
    <mergeCell ref="A18:A22"/>
    <mergeCell ref="A23:B23"/>
    <mergeCell ref="A24:B24"/>
    <mergeCell ref="A25:B25"/>
    <mergeCell ref="A26:B26"/>
    <mergeCell ref="A15:A17"/>
    <mergeCell ref="A1:F1"/>
    <mergeCell ref="G1:O1"/>
    <mergeCell ref="A3:B3"/>
    <mergeCell ref="A4:A9"/>
    <mergeCell ref="A10:A14"/>
  </mergeCells>
  <phoneticPr fontId="3"/>
  <pageMargins left="0.7" right="0.7" top="0.75" bottom="0.75" header="0.3" footer="0.3"/>
  <pageSetup paperSize="9" scale="61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表紙</vt:lpstr>
      <vt:lpstr>令和6年度月別取扱件数（届出）</vt:lpstr>
      <vt:lpstr>令和7年度月別取扱件数（届出）</vt:lpstr>
      <vt:lpstr>令和６年度月別取扱件数（証明書）</vt:lpstr>
      <vt:lpstr>令和7年度窓口取扱件数表</vt:lpstr>
      <vt:lpstr>令和６年度　郵送有料申請件数</vt:lpstr>
      <vt:lpstr>令和7年度　郵送有料申請件数</vt:lpstr>
      <vt:lpstr>令和６年度　日曜市役所受付件数</vt:lpstr>
      <vt:lpstr>令和７年度　日曜市役所受付件数</vt:lpstr>
      <vt:lpstr>令和６、7年度　マイナンバーカード交付等件数一覧</vt:lpstr>
      <vt:lpstr>表紙!Print_Area</vt:lpstr>
      <vt:lpstr>'令和６、7年度　マイナンバーカード交付等件数一覧'!Print_Area</vt:lpstr>
      <vt:lpstr>'令和６年度　日曜市役所受付件数'!Print_Area</vt:lpstr>
      <vt:lpstr>'令和６年度　郵送有料申請件数'!Print_Area</vt:lpstr>
      <vt:lpstr>'令和６年度月別取扱件数（証明書）'!Print_Area</vt:lpstr>
      <vt:lpstr>'令和6年度月別取扱件数（届出）'!Print_Area</vt:lpstr>
      <vt:lpstr>'令和７年度　日曜市役所受付件数'!Print_Area</vt:lpstr>
      <vt:lpstr>'令和7年度　郵送有料申請件数'!Print_Area</vt:lpstr>
      <vt:lpstr>'令和7年度月別取扱件数（届出）'!Print_Area</vt:lpstr>
      <vt:lpstr>令和7年度窓口取扱件数表!Print_Area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佐久間　千聖</dc:creator>
  <cp:lastModifiedBy>井上　幸一</cp:lastModifiedBy>
  <cp:lastPrinted>2026-02-10T01:53:38Z</cp:lastPrinted>
  <dcterms:created xsi:type="dcterms:W3CDTF">2022-06-22T04:49:00Z</dcterms:created>
  <dcterms:modified xsi:type="dcterms:W3CDTF">2026-02-16T06:06:43Z</dcterms:modified>
</cp:coreProperties>
</file>